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gue\OneDrive\Documentos\LIBROS FISCALES 2020\ARCHIVOS 2026\"/>
    </mc:Choice>
  </mc:AlternateContent>
  <xr:revisionPtr revIDLastSave="0" documentId="8_{520DCA52-09CC-470F-A016-EFB33857E2E3}" xr6:coauthVersionLast="47" xr6:coauthVersionMax="47" xr10:uidLastSave="{00000000-0000-0000-0000-000000000000}"/>
  <workbookProtection workbookAlgorithmName="SHA-512" workbookHashValue="IDlRW6iXeaajlyQnPXz49rawCntafgknVyJXZ2BjYUtZv4JhyRF6JQan+uLNW1O64lCFdGNDZkeM954msazizg==" workbookSaltValue="8f61q5XIfCMTYKESx0ze5g==" workbookSpinCount="100000" lockStructure="1"/>
  <bookViews>
    <workbookView xWindow="30" yWindow="30" windowWidth="20460" windowHeight="11490" xr2:uid="{924680BC-A241-4216-84FB-FA0403E5B6EB}"/>
  </bookViews>
  <sheets>
    <sheet name="RESUMEN" sheetId="3" r:id="rId1"/>
    <sheet name="CÁLCULO PTU" sheetId="1" r:id="rId2"/>
    <sheet name="TABLA ISR" sheetId="2" r:id="rId3"/>
    <sheet name="paquetefiscal@gmail.com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2" l="1"/>
  <c r="B12" i="2"/>
  <c r="B9" i="2"/>
  <c r="B10" i="2"/>
  <c r="B11" i="2"/>
  <c r="B13" i="2"/>
  <c r="B14" i="2"/>
  <c r="B16" i="2"/>
  <c r="B8" i="2"/>
  <c r="B7" i="2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K109" i="1"/>
  <c r="G109" i="1"/>
  <c r="K108" i="1"/>
  <c r="G108" i="1"/>
  <c r="K107" i="1"/>
  <c r="G107" i="1"/>
  <c r="K106" i="1"/>
  <c r="G106" i="1"/>
  <c r="K105" i="1"/>
  <c r="G105" i="1"/>
  <c r="K104" i="1"/>
  <c r="G104" i="1"/>
  <c r="K103" i="1"/>
  <c r="G103" i="1"/>
  <c r="K102" i="1"/>
  <c r="G102" i="1"/>
  <c r="K101" i="1"/>
  <c r="G101" i="1"/>
  <c r="K100" i="1"/>
  <c r="G100" i="1"/>
  <c r="K99" i="1"/>
  <c r="G99" i="1"/>
  <c r="K98" i="1"/>
  <c r="G98" i="1"/>
  <c r="K97" i="1"/>
  <c r="G97" i="1"/>
  <c r="K96" i="1"/>
  <c r="G96" i="1"/>
  <c r="K95" i="1"/>
  <c r="G95" i="1"/>
  <c r="K94" i="1"/>
  <c r="G94" i="1"/>
  <c r="K93" i="1"/>
  <c r="G93" i="1"/>
  <c r="K92" i="1"/>
  <c r="G92" i="1"/>
  <c r="K91" i="1"/>
  <c r="G91" i="1"/>
  <c r="K90" i="1"/>
  <c r="G90" i="1"/>
  <c r="K89" i="1"/>
  <c r="G89" i="1"/>
  <c r="K88" i="1"/>
  <c r="G88" i="1"/>
  <c r="K87" i="1"/>
  <c r="G87" i="1"/>
  <c r="K86" i="1"/>
  <c r="G86" i="1"/>
  <c r="K85" i="1"/>
  <c r="G85" i="1"/>
  <c r="K84" i="1"/>
  <c r="G84" i="1"/>
  <c r="K83" i="1"/>
  <c r="G83" i="1"/>
  <c r="K82" i="1"/>
  <c r="G82" i="1"/>
  <c r="K81" i="1"/>
  <c r="G81" i="1"/>
  <c r="K80" i="1"/>
  <c r="G80" i="1"/>
  <c r="K79" i="1"/>
  <c r="G79" i="1"/>
  <c r="K78" i="1"/>
  <c r="G78" i="1"/>
  <c r="K77" i="1"/>
  <c r="G77" i="1"/>
  <c r="K76" i="1"/>
  <c r="G76" i="1"/>
  <c r="K75" i="1"/>
  <c r="G75" i="1"/>
  <c r="K74" i="1"/>
  <c r="G74" i="1"/>
  <c r="K73" i="1"/>
  <c r="G73" i="1"/>
  <c r="K72" i="1"/>
  <c r="G72" i="1"/>
  <c r="K71" i="1"/>
  <c r="G71" i="1"/>
  <c r="K70" i="1"/>
  <c r="G70" i="1"/>
  <c r="K69" i="1"/>
  <c r="G69" i="1"/>
  <c r="K68" i="1"/>
  <c r="G68" i="1"/>
  <c r="K67" i="1"/>
  <c r="G67" i="1"/>
  <c r="K66" i="1"/>
  <c r="G66" i="1"/>
  <c r="K65" i="1"/>
  <c r="G65" i="1"/>
  <c r="K64" i="1"/>
  <c r="G64" i="1"/>
  <c r="K63" i="1"/>
  <c r="G63" i="1"/>
  <c r="K62" i="1"/>
  <c r="G62" i="1"/>
  <c r="K61" i="1"/>
  <c r="G61" i="1"/>
  <c r="K60" i="1"/>
  <c r="G60" i="1"/>
  <c r="K59" i="1"/>
  <c r="G59" i="1"/>
  <c r="K58" i="1"/>
  <c r="G58" i="1"/>
  <c r="K57" i="1"/>
  <c r="G57" i="1"/>
  <c r="K56" i="1"/>
  <c r="G56" i="1"/>
  <c r="K55" i="1"/>
  <c r="G55" i="1"/>
  <c r="K54" i="1"/>
  <c r="G54" i="1"/>
  <c r="K53" i="1"/>
  <c r="G53" i="1"/>
  <c r="K52" i="1"/>
  <c r="G52" i="1"/>
  <c r="K51" i="1"/>
  <c r="G51" i="1"/>
  <c r="K50" i="1"/>
  <c r="G50" i="1"/>
  <c r="K49" i="1"/>
  <c r="G49" i="1"/>
  <c r="K48" i="1"/>
  <c r="G48" i="1"/>
  <c r="K47" i="1"/>
  <c r="G47" i="1"/>
  <c r="K46" i="1"/>
  <c r="G46" i="1"/>
  <c r="K45" i="1"/>
  <c r="G45" i="1"/>
  <c r="K44" i="1"/>
  <c r="G44" i="1"/>
  <c r="K43" i="1"/>
  <c r="G43" i="1"/>
  <c r="K42" i="1"/>
  <c r="G42" i="1"/>
  <c r="K41" i="1"/>
  <c r="G41" i="1"/>
  <c r="K40" i="1"/>
  <c r="G40" i="1"/>
  <c r="K39" i="1"/>
  <c r="G39" i="1"/>
  <c r="K38" i="1"/>
  <c r="G38" i="1"/>
  <c r="K37" i="1"/>
  <c r="G37" i="1"/>
  <c r="K36" i="1"/>
  <c r="G36" i="1"/>
  <c r="K35" i="1"/>
  <c r="G35" i="1"/>
  <c r="K34" i="1"/>
  <c r="G34" i="1"/>
  <c r="K33" i="1"/>
  <c r="G33" i="1"/>
  <c r="K32" i="1"/>
  <c r="G32" i="1"/>
  <c r="K31" i="1"/>
  <c r="G31" i="1"/>
  <c r="K30" i="1"/>
  <c r="G30" i="1"/>
  <c r="K29" i="1"/>
  <c r="G29" i="1"/>
  <c r="K28" i="1"/>
  <c r="G28" i="1"/>
  <c r="K27" i="1"/>
  <c r="G27" i="1"/>
  <c r="K26" i="1"/>
  <c r="G26" i="1"/>
  <c r="K25" i="1"/>
  <c r="G25" i="1"/>
  <c r="K110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G22" i="1"/>
  <c r="D6" i="1" l="1"/>
  <c r="H3" i="1" s="1"/>
  <c r="G18" i="1"/>
  <c r="G17" i="1"/>
  <c r="G16" i="1"/>
  <c r="G15" i="1"/>
  <c r="G14" i="1"/>
  <c r="G13" i="1"/>
  <c r="G12" i="1"/>
  <c r="G11" i="1"/>
  <c r="G110" i="1"/>
  <c r="G24" i="1"/>
  <c r="G23" i="1"/>
  <c r="G21" i="1"/>
  <c r="G20" i="1"/>
  <c r="G19" i="1"/>
  <c r="H38" i="1" l="1"/>
  <c r="H50" i="1"/>
  <c r="H27" i="1"/>
  <c r="H59" i="1"/>
  <c r="H83" i="1"/>
  <c r="H31" i="1"/>
  <c r="H64" i="1"/>
  <c r="H35" i="1"/>
  <c r="H29" i="1"/>
  <c r="H77" i="1"/>
  <c r="H47" i="1"/>
  <c r="H46" i="1"/>
  <c r="H106" i="1"/>
  <c r="H49" i="1"/>
  <c r="H78" i="1"/>
  <c r="H57" i="1"/>
  <c r="H48" i="1"/>
  <c r="H86" i="1"/>
  <c r="H25" i="1"/>
  <c r="H61" i="1"/>
  <c r="H42" i="1"/>
  <c r="H34" i="1"/>
  <c r="H84" i="1"/>
  <c r="H79" i="1"/>
  <c r="H28" i="1"/>
  <c r="H70" i="1"/>
  <c r="H102" i="1"/>
  <c r="H44" i="1"/>
  <c r="H104" i="1"/>
  <c r="H41" i="1"/>
  <c r="H69" i="1"/>
  <c r="H88" i="1"/>
  <c r="H99" i="1"/>
  <c r="H107" i="1"/>
  <c r="H98" i="1"/>
  <c r="H33" i="1"/>
  <c r="H100" i="1"/>
  <c r="H73" i="1"/>
  <c r="H63" i="1"/>
  <c r="H32" i="1"/>
  <c r="H30" i="1"/>
  <c r="H74" i="1"/>
  <c r="H68" i="1"/>
  <c r="H103" i="1"/>
  <c r="H43" i="1"/>
  <c r="H95" i="1"/>
  <c r="H85" i="1"/>
  <c r="H56" i="1"/>
  <c r="H67" i="1"/>
  <c r="H53" i="1"/>
  <c r="H89" i="1"/>
  <c r="H97" i="1"/>
  <c r="H101" i="1"/>
  <c r="H65" i="1"/>
  <c r="H60" i="1"/>
  <c r="H90" i="1"/>
  <c r="H80" i="1"/>
  <c r="H76" i="1"/>
  <c r="H37" i="1"/>
  <c r="H91" i="1"/>
  <c r="H36" i="1"/>
  <c r="H55" i="1"/>
  <c r="H109" i="1"/>
  <c r="H51" i="1"/>
  <c r="H54" i="1"/>
  <c r="H40" i="1"/>
  <c r="H94" i="1"/>
  <c r="H26" i="1"/>
  <c r="H71" i="1"/>
  <c r="H66" i="1"/>
  <c r="H52" i="1"/>
  <c r="H108" i="1"/>
  <c r="H45" i="1"/>
  <c r="H58" i="1"/>
  <c r="H96" i="1"/>
  <c r="H72" i="1"/>
  <c r="H82" i="1"/>
  <c r="H75" i="1"/>
  <c r="H81" i="1"/>
  <c r="H93" i="1"/>
  <c r="H62" i="1"/>
  <c r="H92" i="1"/>
  <c r="H87" i="1"/>
  <c r="H39" i="1"/>
  <c r="H105" i="1"/>
  <c r="H22" i="1"/>
  <c r="H11" i="1"/>
  <c r="H5" i="1"/>
  <c r="H110" i="1"/>
  <c r="H24" i="1"/>
  <c r="H23" i="1"/>
  <c r="H21" i="1"/>
  <c r="H20" i="1"/>
  <c r="H19" i="1"/>
  <c r="H18" i="1"/>
  <c r="H17" i="1"/>
  <c r="H16" i="1"/>
  <c r="H15" i="1"/>
  <c r="H14" i="1"/>
  <c r="H13" i="1"/>
  <c r="H12" i="1"/>
  <c r="I107" i="1" l="1"/>
  <c r="J107" i="1" s="1"/>
  <c r="I102" i="1"/>
  <c r="J102" i="1" s="1"/>
  <c r="I89" i="1"/>
  <c r="J89" i="1" s="1"/>
  <c r="I81" i="1"/>
  <c r="J81" i="1" s="1"/>
  <c r="I73" i="1"/>
  <c r="J73" i="1" s="1"/>
  <c r="I60" i="1"/>
  <c r="J60" i="1" s="1"/>
  <c r="I52" i="1"/>
  <c r="J52" i="1" s="1"/>
  <c r="I44" i="1"/>
  <c r="J44" i="1" s="1"/>
  <c r="I39" i="1"/>
  <c r="J39" i="1" s="1"/>
  <c r="I31" i="1"/>
  <c r="J31" i="1" s="1"/>
  <c r="I30" i="1"/>
  <c r="J30" i="1" s="1"/>
  <c r="I103" i="1"/>
  <c r="J103" i="1" s="1"/>
  <c r="I69" i="1"/>
  <c r="J69" i="1" s="1"/>
  <c r="I64" i="1"/>
  <c r="J64" i="1" s="1"/>
  <c r="I56" i="1"/>
  <c r="J56" i="1" s="1"/>
  <c r="I104" i="1"/>
  <c r="J104" i="1" s="1"/>
  <c r="I99" i="1"/>
  <c r="J99" i="1" s="1"/>
  <c r="I94" i="1"/>
  <c r="J94" i="1" s="1"/>
  <c r="I86" i="1"/>
  <c r="J86" i="1" s="1"/>
  <c r="I78" i="1"/>
  <c r="J78" i="1" s="1"/>
  <c r="I70" i="1"/>
  <c r="J70" i="1" s="1"/>
  <c r="I65" i="1"/>
  <c r="J65" i="1" s="1"/>
  <c r="I57" i="1"/>
  <c r="J57" i="1" s="1"/>
  <c r="I49" i="1"/>
  <c r="J49" i="1" s="1"/>
  <c r="I36" i="1"/>
  <c r="J36" i="1" s="1"/>
  <c r="I28" i="1"/>
  <c r="J28" i="1" s="1"/>
  <c r="I25" i="1"/>
  <c r="J25" i="1" s="1"/>
  <c r="I106" i="1"/>
  <c r="J106" i="1" s="1"/>
  <c r="I101" i="1"/>
  <c r="J101" i="1" s="1"/>
  <c r="I51" i="1"/>
  <c r="J51" i="1" s="1"/>
  <c r="I43" i="1"/>
  <c r="J43" i="1" s="1"/>
  <c r="I38" i="1"/>
  <c r="J38" i="1" s="1"/>
  <c r="I77" i="1"/>
  <c r="J77" i="1" s="1"/>
  <c r="I48" i="1"/>
  <c r="J48" i="1" s="1"/>
  <c r="I35" i="1"/>
  <c r="J35" i="1" s="1"/>
  <c r="I27" i="1"/>
  <c r="J27" i="1" s="1"/>
  <c r="I66" i="1"/>
  <c r="J66" i="1" s="1"/>
  <c r="I109" i="1"/>
  <c r="J109" i="1" s="1"/>
  <c r="I96" i="1"/>
  <c r="J96" i="1" s="1"/>
  <c r="I91" i="1"/>
  <c r="J91" i="1" s="1"/>
  <c r="I83" i="1"/>
  <c r="J83" i="1" s="1"/>
  <c r="I75" i="1"/>
  <c r="J75" i="1" s="1"/>
  <c r="I62" i="1"/>
  <c r="J62" i="1" s="1"/>
  <c r="I54" i="1"/>
  <c r="J54" i="1" s="1"/>
  <c r="I46" i="1"/>
  <c r="J46" i="1" s="1"/>
  <c r="I41" i="1"/>
  <c r="J41" i="1" s="1"/>
  <c r="I33" i="1"/>
  <c r="J33" i="1" s="1"/>
  <c r="I72" i="1"/>
  <c r="J72" i="1" s="1"/>
  <c r="I67" i="1"/>
  <c r="J67" i="1" s="1"/>
  <c r="I98" i="1"/>
  <c r="J98" i="1" s="1"/>
  <c r="I93" i="1"/>
  <c r="J93" i="1" s="1"/>
  <c r="I85" i="1"/>
  <c r="J85" i="1" s="1"/>
  <c r="I79" i="1"/>
  <c r="J79" i="1" s="1"/>
  <c r="I71" i="1"/>
  <c r="J71" i="1" s="1"/>
  <c r="I37" i="1"/>
  <c r="J37" i="1" s="1"/>
  <c r="I108" i="1"/>
  <c r="J108" i="1" s="1"/>
  <c r="I95" i="1"/>
  <c r="J95" i="1" s="1"/>
  <c r="I90" i="1"/>
  <c r="J90" i="1" s="1"/>
  <c r="I82" i="1"/>
  <c r="J82" i="1" s="1"/>
  <c r="I74" i="1"/>
  <c r="J74" i="1" s="1"/>
  <c r="I61" i="1"/>
  <c r="J61" i="1" s="1"/>
  <c r="I53" i="1"/>
  <c r="J53" i="1" s="1"/>
  <c r="I45" i="1"/>
  <c r="J45" i="1" s="1"/>
  <c r="I40" i="1"/>
  <c r="J40" i="1" s="1"/>
  <c r="I32" i="1"/>
  <c r="J32" i="1" s="1"/>
  <c r="I100" i="1"/>
  <c r="J100" i="1" s="1"/>
  <c r="I50" i="1"/>
  <c r="J50" i="1" s="1"/>
  <c r="I29" i="1"/>
  <c r="J29" i="1" s="1"/>
  <c r="I97" i="1"/>
  <c r="J97" i="1" s="1"/>
  <c r="I92" i="1"/>
  <c r="J92" i="1" s="1"/>
  <c r="I84" i="1"/>
  <c r="J84" i="1" s="1"/>
  <c r="I76" i="1"/>
  <c r="J76" i="1" s="1"/>
  <c r="I68" i="1"/>
  <c r="J68" i="1" s="1"/>
  <c r="I63" i="1"/>
  <c r="J63" i="1" s="1"/>
  <c r="I55" i="1"/>
  <c r="J55" i="1" s="1"/>
  <c r="I47" i="1"/>
  <c r="J47" i="1" s="1"/>
  <c r="I42" i="1"/>
  <c r="J42" i="1" s="1"/>
  <c r="I34" i="1"/>
  <c r="J34" i="1" s="1"/>
  <c r="I26" i="1"/>
  <c r="J26" i="1" s="1"/>
  <c r="I88" i="1"/>
  <c r="J88" i="1" s="1"/>
  <c r="I80" i="1"/>
  <c r="J80" i="1" s="1"/>
  <c r="I59" i="1"/>
  <c r="J59" i="1" s="1"/>
  <c r="I105" i="1"/>
  <c r="J105" i="1" s="1"/>
  <c r="I87" i="1"/>
  <c r="J87" i="1" s="1"/>
  <c r="I58" i="1"/>
  <c r="J58" i="1" s="1"/>
  <c r="I110" i="1"/>
  <c r="J110" i="1" s="1"/>
  <c r="B106" i="3" s="1"/>
  <c r="I22" i="1"/>
  <c r="J22" i="1" s="1"/>
  <c r="I24" i="1"/>
  <c r="J24" i="1" s="1"/>
  <c r="B20" i="3" s="1"/>
  <c r="I23" i="1"/>
  <c r="J23" i="1" s="1"/>
  <c r="B19" i="3" s="1"/>
  <c r="I21" i="1"/>
  <c r="J21" i="1" s="1"/>
  <c r="B17" i="3" s="1"/>
  <c r="I20" i="1"/>
  <c r="J20" i="1" s="1"/>
  <c r="B16" i="3" s="1"/>
  <c r="I19" i="1"/>
  <c r="J19" i="1" s="1"/>
  <c r="B15" i="3" s="1"/>
  <c r="I18" i="1"/>
  <c r="J18" i="1" s="1"/>
  <c r="B14" i="3" s="1"/>
  <c r="I17" i="1"/>
  <c r="J17" i="1" s="1"/>
  <c r="B13" i="3" s="1"/>
  <c r="I16" i="1"/>
  <c r="J16" i="1" s="1"/>
  <c r="B12" i="3" s="1"/>
  <c r="I15" i="1"/>
  <c r="J15" i="1" s="1"/>
  <c r="B11" i="3" s="1"/>
  <c r="I14" i="1"/>
  <c r="J14" i="1" s="1"/>
  <c r="B10" i="3" s="1"/>
  <c r="I13" i="1"/>
  <c r="J13" i="1" s="1"/>
  <c r="B9" i="3" s="1"/>
  <c r="I12" i="1"/>
  <c r="J12" i="1" s="1"/>
  <c r="B8" i="3" s="1"/>
  <c r="I11" i="1"/>
  <c r="J11" i="1" s="1"/>
  <c r="L56" i="1" l="1"/>
  <c r="B52" i="3"/>
  <c r="L71" i="1"/>
  <c r="B67" i="3"/>
  <c r="L41" i="1"/>
  <c r="B37" i="3"/>
  <c r="L109" i="1"/>
  <c r="B105" i="3"/>
  <c r="L51" i="1"/>
  <c r="B47" i="3"/>
  <c r="L84" i="1"/>
  <c r="B80" i="3"/>
  <c r="L42" i="1"/>
  <c r="B38" i="3"/>
  <c r="L66" i="1"/>
  <c r="B62" i="3"/>
  <c r="L101" i="1"/>
  <c r="B97" i="3"/>
  <c r="L69" i="1"/>
  <c r="B65" i="3"/>
  <c r="L73" i="1"/>
  <c r="B69" i="3"/>
  <c r="L57" i="1"/>
  <c r="B53" i="3"/>
  <c r="L79" i="1"/>
  <c r="B75" i="3"/>
  <c r="L54" i="1"/>
  <c r="B50" i="3"/>
  <c r="L106" i="1"/>
  <c r="B102" i="3"/>
  <c r="L78" i="1"/>
  <c r="B74" i="3"/>
  <c r="L103" i="1"/>
  <c r="B99" i="3"/>
  <c r="L81" i="1"/>
  <c r="B77" i="3"/>
  <c r="L47" i="1"/>
  <c r="B43" i="3"/>
  <c r="L55" i="1"/>
  <c r="B51" i="3"/>
  <c r="L93" i="1"/>
  <c r="B89" i="3"/>
  <c r="L35" i="1"/>
  <c r="B31" i="3"/>
  <c r="L52" i="1"/>
  <c r="B48" i="3"/>
  <c r="L61" i="1"/>
  <c r="B57" i="3"/>
  <c r="L74" i="1"/>
  <c r="B70" i="3"/>
  <c r="L90" i="1"/>
  <c r="B86" i="3"/>
  <c r="L48" i="1"/>
  <c r="B44" i="3"/>
  <c r="L31" i="1"/>
  <c r="B27" i="3"/>
  <c r="L43" i="1"/>
  <c r="B39" i="3"/>
  <c r="L97" i="1"/>
  <c r="B93" i="3"/>
  <c r="L29" i="1"/>
  <c r="B25" i="3"/>
  <c r="L105" i="1"/>
  <c r="B101" i="3"/>
  <c r="L95" i="1"/>
  <c r="B91" i="3"/>
  <c r="L83" i="1"/>
  <c r="B79" i="3"/>
  <c r="L36" i="1"/>
  <c r="B32" i="3"/>
  <c r="L39" i="1"/>
  <c r="B35" i="3"/>
  <c r="L26" i="1"/>
  <c r="B22" i="3"/>
  <c r="L34" i="1"/>
  <c r="B30" i="3"/>
  <c r="L87" i="1"/>
  <c r="B83" i="3"/>
  <c r="L85" i="1"/>
  <c r="B81" i="3"/>
  <c r="L100" i="1"/>
  <c r="B96" i="3"/>
  <c r="L75" i="1"/>
  <c r="B71" i="3"/>
  <c r="L32" i="1"/>
  <c r="B28" i="3"/>
  <c r="L88" i="1"/>
  <c r="B84" i="3"/>
  <c r="L108" i="1"/>
  <c r="B104" i="3"/>
  <c r="L72" i="1"/>
  <c r="B68" i="3"/>
  <c r="L91" i="1"/>
  <c r="B87" i="3"/>
  <c r="L44" i="1"/>
  <c r="B40" i="3"/>
  <c r="L27" i="1"/>
  <c r="B23" i="3"/>
  <c r="L82" i="1"/>
  <c r="B78" i="3"/>
  <c r="L28" i="1"/>
  <c r="B24" i="3"/>
  <c r="L76" i="1"/>
  <c r="B72" i="3"/>
  <c r="L68" i="1"/>
  <c r="B64" i="3"/>
  <c r="L50" i="1"/>
  <c r="B46" i="3"/>
  <c r="L80" i="1"/>
  <c r="B76" i="3"/>
  <c r="L33" i="1"/>
  <c r="B29" i="3"/>
  <c r="L77" i="1"/>
  <c r="B73" i="3"/>
  <c r="L45" i="1"/>
  <c r="B41" i="3"/>
  <c r="L40" i="1"/>
  <c r="B36" i="3"/>
  <c r="L89" i="1"/>
  <c r="B85" i="3"/>
  <c r="L59" i="1"/>
  <c r="B55" i="3"/>
  <c r="L104" i="1"/>
  <c r="B100" i="3"/>
  <c r="L64" i="1"/>
  <c r="B60" i="3"/>
  <c r="L60" i="1"/>
  <c r="B56" i="3"/>
  <c r="L86" i="1"/>
  <c r="B82" i="3"/>
  <c r="L62" i="1"/>
  <c r="B58" i="3"/>
  <c r="L58" i="1"/>
  <c r="B54" i="3"/>
  <c r="L37" i="1"/>
  <c r="B33" i="3"/>
  <c r="L70" i="1"/>
  <c r="B66" i="3"/>
  <c r="L92" i="1"/>
  <c r="B88" i="3"/>
  <c r="L94" i="1"/>
  <c r="B90" i="3"/>
  <c r="L38" i="1"/>
  <c r="B34" i="3"/>
  <c r="L49" i="1"/>
  <c r="B45" i="3"/>
  <c r="L99" i="1"/>
  <c r="B95" i="3"/>
  <c r="L25" i="1"/>
  <c r="B21" i="3"/>
  <c r="L46" i="1"/>
  <c r="B42" i="3"/>
  <c r="L96" i="1"/>
  <c r="B92" i="3"/>
  <c r="L98" i="1"/>
  <c r="B94" i="3"/>
  <c r="L65" i="1"/>
  <c r="B61" i="3"/>
  <c r="L30" i="1"/>
  <c r="B26" i="3"/>
  <c r="L107" i="1"/>
  <c r="B103" i="3"/>
  <c r="L53" i="1"/>
  <c r="B49" i="3"/>
  <c r="L63" i="1"/>
  <c r="B59" i="3"/>
  <c r="L22" i="1"/>
  <c r="O22" i="1" s="1"/>
  <c r="B18" i="3"/>
  <c r="L67" i="1"/>
  <c r="B63" i="3"/>
  <c r="L102" i="1"/>
  <c r="B98" i="3"/>
  <c r="L19" i="1"/>
  <c r="O19" i="1" s="1"/>
  <c r="L21" i="1"/>
  <c r="O21" i="1" s="1"/>
  <c r="L23" i="1"/>
  <c r="O23" i="1" s="1"/>
  <c r="L20" i="1"/>
  <c r="O20" i="1" s="1"/>
  <c r="L24" i="1"/>
  <c r="O24" i="1" s="1"/>
  <c r="O46" i="1" l="1"/>
  <c r="M46" i="1"/>
  <c r="N46" i="1" s="1"/>
  <c r="O53" i="1"/>
  <c r="M53" i="1"/>
  <c r="N53" i="1" s="1"/>
  <c r="M65" i="1"/>
  <c r="N65" i="1" s="1"/>
  <c r="O65" i="1"/>
  <c r="M64" i="1"/>
  <c r="N64" i="1" s="1"/>
  <c r="O64" i="1"/>
  <c r="M40" i="1"/>
  <c r="N40" i="1" s="1"/>
  <c r="O40" i="1"/>
  <c r="O44" i="1"/>
  <c r="M44" i="1"/>
  <c r="N44" i="1" s="1"/>
  <c r="O88" i="1"/>
  <c r="M88" i="1"/>
  <c r="N88" i="1" s="1"/>
  <c r="O85" i="1"/>
  <c r="M85" i="1"/>
  <c r="N85" i="1" s="1"/>
  <c r="O39" i="1"/>
  <c r="M39" i="1"/>
  <c r="N39" i="1" s="1"/>
  <c r="O105" i="1"/>
  <c r="M105" i="1"/>
  <c r="N105" i="1" s="1"/>
  <c r="M31" i="1"/>
  <c r="N31" i="1" s="1"/>
  <c r="O31" i="1"/>
  <c r="O61" i="1"/>
  <c r="M61" i="1"/>
  <c r="N61" i="1" s="1"/>
  <c r="M55" i="1"/>
  <c r="N55" i="1" s="1"/>
  <c r="O55" i="1"/>
  <c r="M78" i="1"/>
  <c r="N78" i="1" s="1"/>
  <c r="O78" i="1"/>
  <c r="O57" i="1"/>
  <c r="M57" i="1"/>
  <c r="N57" i="1" s="1"/>
  <c r="O66" i="1"/>
  <c r="M66" i="1"/>
  <c r="N66" i="1" s="1"/>
  <c r="O109" i="1"/>
  <c r="M109" i="1"/>
  <c r="N109" i="1" s="1"/>
  <c r="M49" i="1"/>
  <c r="N49" i="1" s="1"/>
  <c r="O49" i="1"/>
  <c r="O67" i="1"/>
  <c r="M67" i="1"/>
  <c r="N67" i="1" s="1"/>
  <c r="O25" i="1"/>
  <c r="M25" i="1"/>
  <c r="N25" i="1" s="1"/>
  <c r="M86" i="1"/>
  <c r="N86" i="1" s="1"/>
  <c r="O86" i="1"/>
  <c r="O80" i="1"/>
  <c r="M80" i="1"/>
  <c r="N80" i="1" s="1"/>
  <c r="O76" i="1"/>
  <c r="M76" i="1"/>
  <c r="N76" i="1" s="1"/>
  <c r="O38" i="1"/>
  <c r="M38" i="1"/>
  <c r="N38" i="1" s="1"/>
  <c r="M107" i="1"/>
  <c r="N107" i="1" s="1"/>
  <c r="O107" i="1"/>
  <c r="M98" i="1"/>
  <c r="N98" i="1" s="1"/>
  <c r="O98" i="1"/>
  <c r="O104" i="1"/>
  <c r="M104" i="1"/>
  <c r="N104" i="1" s="1"/>
  <c r="M45" i="1"/>
  <c r="N45" i="1" s="1"/>
  <c r="O45" i="1"/>
  <c r="O28" i="1"/>
  <c r="M28" i="1"/>
  <c r="N28" i="1" s="1"/>
  <c r="O91" i="1"/>
  <c r="M91" i="1"/>
  <c r="N91" i="1" s="1"/>
  <c r="M32" i="1"/>
  <c r="N32" i="1" s="1"/>
  <c r="O32" i="1"/>
  <c r="O87" i="1"/>
  <c r="M87" i="1"/>
  <c r="N87" i="1" s="1"/>
  <c r="M36" i="1"/>
  <c r="N36" i="1" s="1"/>
  <c r="O36" i="1"/>
  <c r="M29" i="1"/>
  <c r="N29" i="1" s="1"/>
  <c r="O29" i="1"/>
  <c r="O48" i="1"/>
  <c r="M48" i="1"/>
  <c r="N48" i="1" s="1"/>
  <c r="O52" i="1"/>
  <c r="M52" i="1"/>
  <c r="N52" i="1" s="1"/>
  <c r="O47" i="1"/>
  <c r="M47" i="1"/>
  <c r="N47" i="1" s="1"/>
  <c r="M106" i="1"/>
  <c r="N106" i="1" s="1"/>
  <c r="O106" i="1"/>
  <c r="O73" i="1"/>
  <c r="M73" i="1"/>
  <c r="N73" i="1" s="1"/>
  <c r="O42" i="1"/>
  <c r="M42" i="1"/>
  <c r="N42" i="1" s="1"/>
  <c r="M41" i="1"/>
  <c r="N41" i="1" s="1"/>
  <c r="O41" i="1"/>
  <c r="O37" i="1"/>
  <c r="M37" i="1"/>
  <c r="N37" i="1" s="1"/>
  <c r="M50" i="1"/>
  <c r="N50" i="1" s="1"/>
  <c r="O50" i="1"/>
  <c r="O70" i="1"/>
  <c r="M70" i="1"/>
  <c r="N70" i="1" s="1"/>
  <c r="O59" i="1"/>
  <c r="M59" i="1"/>
  <c r="N59" i="1" s="1"/>
  <c r="O77" i="1"/>
  <c r="M77" i="1"/>
  <c r="N77" i="1" s="1"/>
  <c r="M82" i="1"/>
  <c r="N82" i="1" s="1"/>
  <c r="O82" i="1"/>
  <c r="O72" i="1"/>
  <c r="M72" i="1"/>
  <c r="N72" i="1" s="1"/>
  <c r="O75" i="1"/>
  <c r="M75" i="1"/>
  <c r="N75" i="1" s="1"/>
  <c r="O34" i="1"/>
  <c r="M34" i="1"/>
  <c r="N34" i="1" s="1"/>
  <c r="M83" i="1"/>
  <c r="N83" i="1" s="1"/>
  <c r="O83" i="1"/>
  <c r="O97" i="1"/>
  <c r="M97" i="1"/>
  <c r="N97" i="1" s="1"/>
  <c r="O90" i="1"/>
  <c r="M90" i="1"/>
  <c r="N90" i="1" s="1"/>
  <c r="O35" i="1"/>
  <c r="M35" i="1"/>
  <c r="N35" i="1" s="1"/>
  <c r="M81" i="1"/>
  <c r="N81" i="1" s="1"/>
  <c r="O81" i="1"/>
  <c r="O54" i="1"/>
  <c r="M54" i="1"/>
  <c r="N54" i="1" s="1"/>
  <c r="O69" i="1"/>
  <c r="M69" i="1"/>
  <c r="N69" i="1" s="1"/>
  <c r="M84" i="1"/>
  <c r="N84" i="1" s="1"/>
  <c r="O84" i="1"/>
  <c r="O71" i="1"/>
  <c r="M71" i="1"/>
  <c r="N71" i="1" s="1"/>
  <c r="O102" i="1"/>
  <c r="M102" i="1"/>
  <c r="N102" i="1" s="1"/>
  <c r="M62" i="1"/>
  <c r="N62" i="1" s="1"/>
  <c r="O62" i="1"/>
  <c r="M94" i="1"/>
  <c r="N94" i="1" s="1"/>
  <c r="O94" i="1"/>
  <c r="M22" i="1"/>
  <c r="N22" i="1" s="1"/>
  <c r="O92" i="1"/>
  <c r="M92" i="1"/>
  <c r="N92" i="1" s="1"/>
  <c r="M68" i="1"/>
  <c r="N68" i="1" s="1"/>
  <c r="O68" i="1"/>
  <c r="M33" i="1"/>
  <c r="N33" i="1" s="1"/>
  <c r="O33" i="1"/>
  <c r="M99" i="1"/>
  <c r="N99" i="1" s="1"/>
  <c r="O99" i="1"/>
  <c r="O30" i="1"/>
  <c r="M30" i="1"/>
  <c r="N30" i="1" s="1"/>
  <c r="O96" i="1"/>
  <c r="M96" i="1"/>
  <c r="N96" i="1" s="1"/>
  <c r="M58" i="1"/>
  <c r="N58" i="1" s="1"/>
  <c r="O58" i="1"/>
  <c r="O63" i="1"/>
  <c r="M63" i="1"/>
  <c r="N63" i="1" s="1"/>
  <c r="O60" i="1"/>
  <c r="M60" i="1"/>
  <c r="N60" i="1" s="1"/>
  <c r="O89" i="1"/>
  <c r="M89" i="1"/>
  <c r="N89" i="1" s="1"/>
  <c r="O27" i="1"/>
  <c r="M27" i="1"/>
  <c r="N27" i="1" s="1"/>
  <c r="O108" i="1"/>
  <c r="M108" i="1"/>
  <c r="N108" i="1" s="1"/>
  <c r="M100" i="1"/>
  <c r="N100" i="1" s="1"/>
  <c r="O100" i="1"/>
  <c r="O26" i="1"/>
  <c r="M26" i="1"/>
  <c r="N26" i="1" s="1"/>
  <c r="O95" i="1"/>
  <c r="M95" i="1"/>
  <c r="N95" i="1" s="1"/>
  <c r="O43" i="1"/>
  <c r="M43" i="1"/>
  <c r="N43" i="1" s="1"/>
  <c r="O74" i="1"/>
  <c r="M74" i="1"/>
  <c r="N74" i="1" s="1"/>
  <c r="O93" i="1"/>
  <c r="M93" i="1"/>
  <c r="N93" i="1" s="1"/>
  <c r="O103" i="1"/>
  <c r="M103" i="1"/>
  <c r="N103" i="1" s="1"/>
  <c r="O79" i="1"/>
  <c r="M79" i="1"/>
  <c r="N79" i="1" s="1"/>
  <c r="O101" i="1"/>
  <c r="M101" i="1"/>
  <c r="N101" i="1" s="1"/>
  <c r="M51" i="1"/>
  <c r="N51" i="1" s="1"/>
  <c r="O51" i="1"/>
  <c r="O56" i="1"/>
  <c r="M56" i="1"/>
  <c r="N56" i="1" s="1"/>
  <c r="M20" i="1"/>
  <c r="N20" i="1" s="1"/>
  <c r="M21" i="1"/>
  <c r="N21" i="1" s="1"/>
  <c r="M24" i="1"/>
  <c r="N24" i="1" s="1"/>
  <c r="M23" i="1"/>
  <c r="N23" i="1" s="1"/>
  <c r="M19" i="1"/>
  <c r="N19" i="1" s="1"/>
  <c r="P31" i="1" l="1"/>
  <c r="Q31" i="1" s="1"/>
  <c r="C27" i="3" s="1"/>
  <c r="D27" i="3" s="1"/>
  <c r="P86" i="1"/>
  <c r="Q86" i="1" s="1"/>
  <c r="C82" i="3" s="1"/>
  <c r="D82" i="3" s="1"/>
  <c r="P55" i="1"/>
  <c r="Q55" i="1" s="1"/>
  <c r="C51" i="3" s="1"/>
  <c r="D51" i="3" s="1"/>
  <c r="P100" i="1"/>
  <c r="Q100" i="1" s="1"/>
  <c r="C96" i="3" s="1"/>
  <c r="D96" i="3" s="1"/>
  <c r="P73" i="1"/>
  <c r="Q73" i="1" s="1"/>
  <c r="C69" i="3" s="1"/>
  <c r="D69" i="3" s="1"/>
  <c r="P48" i="1"/>
  <c r="Q48" i="1" s="1"/>
  <c r="C44" i="3" s="1"/>
  <c r="D44" i="3" s="1"/>
  <c r="P76" i="1"/>
  <c r="Q76" i="1" s="1"/>
  <c r="C72" i="3" s="1"/>
  <c r="D72" i="3" s="1"/>
  <c r="P71" i="1"/>
  <c r="Q71" i="1" s="1"/>
  <c r="C67" i="3" s="1"/>
  <c r="D67" i="3" s="1"/>
  <c r="P51" i="1"/>
  <c r="Q51" i="1" s="1"/>
  <c r="C47" i="3" s="1"/>
  <c r="D47" i="3" s="1"/>
  <c r="P68" i="1"/>
  <c r="Q68" i="1" s="1"/>
  <c r="C64" i="3" s="1"/>
  <c r="D64" i="3" s="1"/>
  <c r="P69" i="1"/>
  <c r="Q69" i="1" s="1"/>
  <c r="C65" i="3" s="1"/>
  <c r="D65" i="3" s="1"/>
  <c r="P90" i="1"/>
  <c r="Q90" i="1" s="1"/>
  <c r="C86" i="3" s="1"/>
  <c r="D86" i="3" s="1"/>
  <c r="P75" i="1"/>
  <c r="Q75" i="1" s="1"/>
  <c r="C71" i="3" s="1"/>
  <c r="D71" i="3" s="1"/>
  <c r="P47" i="1"/>
  <c r="Q47" i="1" s="1"/>
  <c r="C43" i="3" s="1"/>
  <c r="D43" i="3" s="1"/>
  <c r="P28" i="1"/>
  <c r="Q28" i="1" s="1"/>
  <c r="C24" i="3" s="1"/>
  <c r="D24" i="3" s="1"/>
  <c r="P22" i="1"/>
  <c r="Q22" i="1" s="1"/>
  <c r="C18" i="3" s="1"/>
  <c r="D18" i="3" s="1"/>
  <c r="P80" i="1"/>
  <c r="Q80" i="1" s="1"/>
  <c r="C76" i="3" s="1"/>
  <c r="D76" i="3" s="1"/>
  <c r="P45" i="1"/>
  <c r="Q45" i="1" s="1"/>
  <c r="C41" i="3" s="1"/>
  <c r="D41" i="3" s="1"/>
  <c r="P96" i="1"/>
  <c r="Q96" i="1" s="1"/>
  <c r="C92" i="3" s="1"/>
  <c r="D92" i="3" s="1"/>
  <c r="P35" i="1"/>
  <c r="Q35" i="1" s="1"/>
  <c r="C31" i="3" s="1"/>
  <c r="D31" i="3" s="1"/>
  <c r="P34" i="1"/>
  <c r="Q34" i="1" s="1"/>
  <c r="C30" i="3" s="1"/>
  <c r="D30" i="3" s="1"/>
  <c r="P37" i="1"/>
  <c r="Q37" i="1" s="1"/>
  <c r="C33" i="3" s="1"/>
  <c r="D33" i="3" s="1"/>
  <c r="P91" i="1"/>
  <c r="Q91" i="1" s="1"/>
  <c r="C87" i="3" s="1"/>
  <c r="D87" i="3" s="1"/>
  <c r="P49" i="1"/>
  <c r="Q49" i="1" s="1"/>
  <c r="C45" i="3" s="1"/>
  <c r="D45" i="3" s="1"/>
  <c r="P78" i="1"/>
  <c r="Q78" i="1" s="1"/>
  <c r="C74" i="3" s="1"/>
  <c r="D74" i="3" s="1"/>
  <c r="P53" i="1"/>
  <c r="Q53" i="1" s="1"/>
  <c r="C49" i="3" s="1"/>
  <c r="D49" i="3" s="1"/>
  <c r="P102" i="1"/>
  <c r="Q102" i="1" s="1"/>
  <c r="C98" i="3" s="1"/>
  <c r="D98" i="3" s="1"/>
  <c r="P54" i="1"/>
  <c r="Q54" i="1" s="1"/>
  <c r="C50" i="3" s="1"/>
  <c r="D50" i="3" s="1"/>
  <c r="P97" i="1"/>
  <c r="Q97" i="1" s="1"/>
  <c r="C93" i="3" s="1"/>
  <c r="D93" i="3" s="1"/>
  <c r="P72" i="1"/>
  <c r="Q72" i="1" s="1"/>
  <c r="C68" i="3" s="1"/>
  <c r="D68" i="3" s="1"/>
  <c r="P42" i="1"/>
  <c r="Q42" i="1" s="1"/>
  <c r="C38" i="3" s="1"/>
  <c r="D38" i="3" s="1"/>
  <c r="P52" i="1"/>
  <c r="Q52" i="1" s="1"/>
  <c r="C48" i="3" s="1"/>
  <c r="D48" i="3" s="1"/>
  <c r="P87" i="1"/>
  <c r="Q87" i="1" s="1"/>
  <c r="C83" i="3" s="1"/>
  <c r="D83" i="3" s="1"/>
  <c r="P38" i="1"/>
  <c r="Q38" i="1" s="1"/>
  <c r="C34" i="3" s="1"/>
  <c r="D34" i="3" s="1"/>
  <c r="P33" i="1"/>
  <c r="Q33" i="1" s="1"/>
  <c r="C29" i="3" s="1"/>
  <c r="D29" i="3" s="1"/>
  <c r="P94" i="1"/>
  <c r="Q94" i="1" s="1"/>
  <c r="C90" i="3" s="1"/>
  <c r="D90" i="3" s="1"/>
  <c r="P93" i="1"/>
  <c r="Q93" i="1" s="1"/>
  <c r="C89" i="3" s="1"/>
  <c r="D89" i="3" s="1"/>
  <c r="P26" i="1"/>
  <c r="Q26" i="1" s="1"/>
  <c r="C22" i="3" s="1"/>
  <c r="D22" i="3" s="1"/>
  <c r="P84" i="1"/>
  <c r="Q84" i="1" s="1"/>
  <c r="C80" i="3" s="1"/>
  <c r="D80" i="3" s="1"/>
  <c r="P32" i="1"/>
  <c r="Q32" i="1" s="1"/>
  <c r="C28" i="3" s="1"/>
  <c r="D28" i="3" s="1"/>
  <c r="P107" i="1"/>
  <c r="Q107" i="1" s="1"/>
  <c r="C103" i="3" s="1"/>
  <c r="D103" i="3" s="1"/>
  <c r="P109" i="1"/>
  <c r="Q109" i="1" s="1"/>
  <c r="C105" i="3" s="1"/>
  <c r="D105" i="3" s="1"/>
  <c r="P39" i="1"/>
  <c r="Q39" i="1" s="1"/>
  <c r="C35" i="3" s="1"/>
  <c r="D35" i="3" s="1"/>
  <c r="P40" i="1"/>
  <c r="Q40" i="1" s="1"/>
  <c r="C36" i="3" s="1"/>
  <c r="D36" i="3" s="1"/>
  <c r="P101" i="1"/>
  <c r="Q101" i="1" s="1"/>
  <c r="C97" i="3" s="1"/>
  <c r="D97" i="3" s="1"/>
  <c r="P74" i="1"/>
  <c r="Q74" i="1" s="1"/>
  <c r="C70" i="3" s="1"/>
  <c r="D70" i="3" s="1"/>
  <c r="P89" i="1"/>
  <c r="Q89" i="1" s="1"/>
  <c r="C85" i="3" s="1"/>
  <c r="D85" i="3" s="1"/>
  <c r="P63" i="1"/>
  <c r="Q63" i="1" s="1"/>
  <c r="C59" i="3" s="1"/>
  <c r="D59" i="3" s="1"/>
  <c r="P30" i="1"/>
  <c r="Q30" i="1" s="1"/>
  <c r="C26" i="3" s="1"/>
  <c r="D26" i="3" s="1"/>
  <c r="P62" i="1"/>
  <c r="Q62" i="1" s="1"/>
  <c r="C58" i="3" s="1"/>
  <c r="D58" i="3" s="1"/>
  <c r="P77" i="1"/>
  <c r="Q77" i="1" s="1"/>
  <c r="C73" i="3" s="1"/>
  <c r="D73" i="3" s="1"/>
  <c r="P106" i="1"/>
  <c r="Q106" i="1" s="1"/>
  <c r="C102" i="3" s="1"/>
  <c r="D102" i="3" s="1"/>
  <c r="P29" i="1"/>
  <c r="Q29" i="1" s="1"/>
  <c r="C25" i="3" s="1"/>
  <c r="D25" i="3" s="1"/>
  <c r="P104" i="1"/>
  <c r="Q104" i="1" s="1"/>
  <c r="C100" i="3" s="1"/>
  <c r="D100" i="3" s="1"/>
  <c r="P67" i="1"/>
  <c r="Q67" i="1" s="1"/>
  <c r="C63" i="3" s="1"/>
  <c r="D63" i="3" s="1"/>
  <c r="P66" i="1"/>
  <c r="Q66" i="1" s="1"/>
  <c r="C62" i="3" s="1"/>
  <c r="D62" i="3" s="1"/>
  <c r="P61" i="1"/>
  <c r="Q61" i="1" s="1"/>
  <c r="C57" i="3" s="1"/>
  <c r="D57" i="3" s="1"/>
  <c r="P85" i="1"/>
  <c r="Q85" i="1" s="1"/>
  <c r="C81" i="3" s="1"/>
  <c r="D81" i="3" s="1"/>
  <c r="P64" i="1"/>
  <c r="Q64" i="1" s="1"/>
  <c r="C60" i="3" s="1"/>
  <c r="D60" i="3" s="1"/>
  <c r="P79" i="1"/>
  <c r="Q79" i="1" s="1"/>
  <c r="C75" i="3" s="1"/>
  <c r="D75" i="3" s="1"/>
  <c r="P43" i="1"/>
  <c r="Q43" i="1" s="1"/>
  <c r="C39" i="3" s="1"/>
  <c r="D39" i="3" s="1"/>
  <c r="P108" i="1"/>
  <c r="Q108" i="1" s="1"/>
  <c r="C104" i="3" s="1"/>
  <c r="D104" i="3" s="1"/>
  <c r="P60" i="1"/>
  <c r="Q60" i="1" s="1"/>
  <c r="C56" i="3" s="1"/>
  <c r="D56" i="3" s="1"/>
  <c r="P58" i="1"/>
  <c r="Q58" i="1" s="1"/>
  <c r="C54" i="3" s="1"/>
  <c r="D54" i="3" s="1"/>
  <c r="P99" i="1"/>
  <c r="Q99" i="1" s="1"/>
  <c r="C95" i="3" s="1"/>
  <c r="D95" i="3" s="1"/>
  <c r="P92" i="1"/>
  <c r="Q92" i="1" s="1"/>
  <c r="C88" i="3" s="1"/>
  <c r="D88" i="3" s="1"/>
  <c r="P59" i="1"/>
  <c r="Q59" i="1" s="1"/>
  <c r="C55" i="3" s="1"/>
  <c r="D55" i="3" s="1"/>
  <c r="P50" i="1"/>
  <c r="Q50" i="1" s="1"/>
  <c r="C46" i="3" s="1"/>
  <c r="D46" i="3" s="1"/>
  <c r="P41" i="1"/>
  <c r="Q41" i="1" s="1"/>
  <c r="C37" i="3" s="1"/>
  <c r="D37" i="3" s="1"/>
  <c r="P36" i="1"/>
  <c r="Q36" i="1" s="1"/>
  <c r="C32" i="3" s="1"/>
  <c r="D32" i="3" s="1"/>
  <c r="P57" i="1"/>
  <c r="Q57" i="1" s="1"/>
  <c r="C53" i="3" s="1"/>
  <c r="D53" i="3" s="1"/>
  <c r="P88" i="1"/>
  <c r="Q88" i="1" s="1"/>
  <c r="C84" i="3" s="1"/>
  <c r="D84" i="3" s="1"/>
  <c r="P56" i="1"/>
  <c r="Q56" i="1" s="1"/>
  <c r="C52" i="3" s="1"/>
  <c r="D52" i="3" s="1"/>
  <c r="P103" i="1"/>
  <c r="Q103" i="1" s="1"/>
  <c r="C99" i="3" s="1"/>
  <c r="D99" i="3" s="1"/>
  <c r="P95" i="1"/>
  <c r="Q95" i="1" s="1"/>
  <c r="C91" i="3" s="1"/>
  <c r="D91" i="3" s="1"/>
  <c r="P27" i="1"/>
  <c r="Q27" i="1" s="1"/>
  <c r="C23" i="3" s="1"/>
  <c r="D23" i="3" s="1"/>
  <c r="P81" i="1"/>
  <c r="Q81" i="1" s="1"/>
  <c r="C77" i="3" s="1"/>
  <c r="D77" i="3" s="1"/>
  <c r="P83" i="1"/>
  <c r="Q83" i="1" s="1"/>
  <c r="C79" i="3" s="1"/>
  <c r="D79" i="3" s="1"/>
  <c r="P82" i="1"/>
  <c r="Q82" i="1" s="1"/>
  <c r="C78" i="3" s="1"/>
  <c r="D78" i="3" s="1"/>
  <c r="P70" i="1"/>
  <c r="Q70" i="1" s="1"/>
  <c r="C66" i="3" s="1"/>
  <c r="D66" i="3" s="1"/>
  <c r="P98" i="1"/>
  <c r="Q98" i="1" s="1"/>
  <c r="C94" i="3" s="1"/>
  <c r="D94" i="3" s="1"/>
  <c r="P25" i="1"/>
  <c r="Q25" i="1" s="1"/>
  <c r="C21" i="3" s="1"/>
  <c r="D21" i="3" s="1"/>
  <c r="P105" i="1"/>
  <c r="Q105" i="1" s="1"/>
  <c r="C101" i="3" s="1"/>
  <c r="D101" i="3" s="1"/>
  <c r="P44" i="1"/>
  <c r="Q44" i="1" s="1"/>
  <c r="C40" i="3" s="1"/>
  <c r="D40" i="3" s="1"/>
  <c r="P65" i="1"/>
  <c r="Q65" i="1" s="1"/>
  <c r="C61" i="3" s="1"/>
  <c r="D61" i="3" s="1"/>
  <c r="P46" i="1"/>
  <c r="Q46" i="1" s="1"/>
  <c r="C42" i="3" s="1"/>
  <c r="D42" i="3" s="1"/>
  <c r="P24" i="1"/>
  <c r="Q24" i="1" s="1"/>
  <c r="C20" i="3" s="1"/>
  <c r="D20" i="3" s="1"/>
  <c r="P21" i="1"/>
  <c r="Q21" i="1" s="1"/>
  <c r="C17" i="3" s="1"/>
  <c r="D17" i="3" s="1"/>
  <c r="P20" i="1"/>
  <c r="Q20" i="1" s="1"/>
  <c r="C16" i="3" s="1"/>
  <c r="D16" i="3" s="1"/>
  <c r="P23" i="1"/>
  <c r="Q23" i="1" s="1"/>
  <c r="C19" i="3" s="1"/>
  <c r="D19" i="3" s="1"/>
  <c r="P19" i="1"/>
  <c r="Q19" i="1" s="1"/>
  <c r="C15" i="3" s="1"/>
  <c r="D15" i="3" s="1"/>
  <c r="L110" i="1"/>
  <c r="L18" i="1"/>
  <c r="M18" i="1" l="1"/>
  <c r="N18" i="1" s="1"/>
  <c r="O18" i="1"/>
  <c r="M110" i="1"/>
  <c r="N110" i="1" s="1"/>
  <c r="O110" i="1"/>
  <c r="A7" i="3"/>
  <c r="L12" i="1"/>
  <c r="L13" i="1"/>
  <c r="L14" i="1"/>
  <c r="P110" i="1" l="1"/>
  <c r="Q110" i="1" s="1"/>
  <c r="C106" i="3" s="1"/>
  <c r="D106" i="3" s="1"/>
  <c r="P18" i="1"/>
  <c r="Q18" i="1" s="1"/>
  <c r="C14" i="3" s="1"/>
  <c r="D14" i="3" s="1"/>
  <c r="M14" i="1"/>
  <c r="N14" i="1" s="1"/>
  <c r="O14" i="1"/>
  <c r="M13" i="1"/>
  <c r="N13" i="1" s="1"/>
  <c r="O13" i="1" s="1"/>
  <c r="P13" i="1" s="1"/>
  <c r="Q13" i="1" s="1"/>
  <c r="C9" i="3" s="1"/>
  <c r="D9" i="3" s="1"/>
  <c r="M12" i="1"/>
  <c r="N12" i="1" s="1"/>
  <c r="O12" i="1" s="1"/>
  <c r="B7" i="3"/>
  <c r="L17" i="1"/>
  <c r="L16" i="1"/>
  <c r="L15" i="1"/>
  <c r="M15" i="1" l="1"/>
  <c r="N15" i="1" s="1"/>
  <c r="O15" i="1"/>
  <c r="M16" i="1"/>
  <c r="N16" i="1" s="1"/>
  <c r="O16" i="1" s="1"/>
  <c r="M17" i="1"/>
  <c r="N17" i="1" s="1"/>
  <c r="O17" i="1" s="1"/>
  <c r="P12" i="1"/>
  <c r="Q12" i="1" s="1"/>
  <c r="C8" i="3" s="1"/>
  <c r="D8" i="3" s="1"/>
  <c r="P14" i="1"/>
  <c r="Q14" i="1" s="1"/>
  <c r="C10" i="3" s="1"/>
  <c r="D10" i="3" s="1"/>
  <c r="L11" i="1"/>
  <c r="B107" i="3"/>
  <c r="M11" i="1" l="1"/>
  <c r="N11" i="1" s="1"/>
  <c r="P15" i="1"/>
  <c r="Q15" i="1" s="1"/>
  <c r="C11" i="3" s="1"/>
  <c r="D11" i="3" s="1"/>
  <c r="P16" i="1"/>
  <c r="Q16" i="1" s="1"/>
  <c r="C12" i="3" s="1"/>
  <c r="D12" i="3" s="1"/>
  <c r="P17" i="1"/>
  <c r="Q17" i="1" s="1"/>
  <c r="C13" i="3" s="1"/>
  <c r="D13" i="3" s="1"/>
  <c r="O11" i="1" l="1"/>
  <c r="P11" i="1" s="1"/>
  <c r="Q11" i="1" s="1"/>
  <c r="C7" i="3" s="1"/>
  <c r="D7" i="3" l="1"/>
  <c r="D107" i="3" s="1"/>
  <c r="C107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Tax Id</author>
  </authors>
  <commentList>
    <comment ref="C10" authorId="0" shapeId="0" xr:uid="{11E95A6A-E335-4AA7-9A60-E5B257108D74}">
      <text>
        <r>
          <rPr>
            <b/>
            <sz val="9"/>
            <color indexed="81"/>
            <rFont val="Tahoma"/>
            <family val="2"/>
          </rPr>
          <t>Paqfiscal:</t>
        </r>
        <r>
          <rPr>
            <sz val="9"/>
            <color indexed="81"/>
            <rFont val="Tahoma"/>
            <family val="2"/>
          </rPr>
          <t xml:space="preserve">
En caso de que el trabajador siga activo capturar 31/03/2026</t>
        </r>
      </text>
    </comment>
    <comment ref="E10" authorId="0" shapeId="0" xr:uid="{13DE9305-5747-4527-BEE3-BF1B55C8AD14}">
      <text>
        <r>
          <rPr>
            <b/>
            <sz val="9"/>
            <color indexed="81"/>
            <rFont val="Tahoma"/>
            <family val="2"/>
          </rPr>
          <t>PaqFiscal:</t>
        </r>
        <r>
          <rPr>
            <sz val="9"/>
            <color indexed="81"/>
            <rFont val="Tahoma"/>
            <family val="2"/>
          </rPr>
          <t xml:space="preserve">
Si el trabajador ya no está activo capturar cero</t>
        </r>
      </text>
    </comment>
  </commentList>
</comments>
</file>

<file path=xl/sharedStrings.xml><?xml version="1.0" encoding="utf-8"?>
<sst xmlns="http://schemas.openxmlformats.org/spreadsheetml/2006/main" count="47" uniqueCount="45">
  <si>
    <t>Trabajador</t>
  </si>
  <si>
    <t>Fecha de ingreso</t>
  </si>
  <si>
    <t>Salario diario</t>
  </si>
  <si>
    <t>Dias laborados en el año</t>
  </si>
  <si>
    <t>Fracción I ART. 174</t>
  </si>
  <si>
    <t>Fracción II ART. 174</t>
  </si>
  <si>
    <t>Tarifa del Impuesto sobre la renta</t>
  </si>
  <si>
    <t>Límite inferior</t>
  </si>
  <si>
    <t>Límite superior</t>
  </si>
  <si>
    <t>Cuota fija</t>
  </si>
  <si>
    <t>% Sobre excedente del límite inferior</t>
  </si>
  <si>
    <t>Fracción III ART. 174</t>
  </si>
  <si>
    <t>Tasa de retención ART. 174</t>
  </si>
  <si>
    <t>Impuesto a Retener</t>
  </si>
  <si>
    <t>Retención de ISR</t>
  </si>
  <si>
    <t>Neto a pagar</t>
  </si>
  <si>
    <t>*Solo se modifican las celdas coloreadas</t>
  </si>
  <si>
    <t>CÁLCULO DE PTU 2025</t>
  </si>
  <si>
    <t>PTU PENDIENTE DE REPARTIR DE EJERCICIOS ANTERIORES</t>
  </si>
  <si>
    <t>PTU A REPARTIR</t>
  </si>
  <si>
    <t>Fecha de salida</t>
  </si>
  <si>
    <t>Ingresos percibidos en el ejercicio</t>
  </si>
  <si>
    <t>PTU exenta</t>
  </si>
  <si>
    <t>PTU</t>
  </si>
  <si>
    <t>PTU base dias laborados</t>
  </si>
  <si>
    <t>PTU base ingresos</t>
  </si>
  <si>
    <t>UMA</t>
  </si>
  <si>
    <t>PTU gravada</t>
  </si>
  <si>
    <t>PTU a repartir por dias trabajados</t>
  </si>
  <si>
    <t>PTU a repartir por salarios devengados</t>
  </si>
  <si>
    <t>TOTALES</t>
  </si>
  <si>
    <t>Si el trabajador ya no está activo capturar salario al momento de la separación</t>
  </si>
  <si>
    <t>Promedio de PTU recibida en los últimos tres años</t>
  </si>
  <si>
    <t>Aplica en caso de que el trabajador haya recibido PTU en por lo menos tres años anteriores</t>
  </si>
  <si>
    <t>Trabajador 1</t>
  </si>
  <si>
    <t>Trabajador 2</t>
  </si>
  <si>
    <t>Trabajador 3</t>
  </si>
  <si>
    <t xml:space="preserve">Paquete Fiscal </t>
  </si>
  <si>
    <t xml:space="preserve">Whatsapp  3353058497          paquetefiscal@gmail.com                     </t>
  </si>
  <si>
    <t>https://wa.me/5213353058497?text=Hola,%20me%20interesa</t>
  </si>
  <si>
    <t>Página en Facebook</t>
  </si>
  <si>
    <t>https://www.facebook.com/Paquetes-Fiscales-para-Contadores-102649355039376</t>
  </si>
  <si>
    <t>RESUMEN DE CÁLCULO DE PTU 2026</t>
  </si>
  <si>
    <t>PTU EJERCICIO 2025</t>
  </si>
  <si>
    <t>En caso de que el trabajador siga activo capturar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</si>
</sst>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rial"/>
      <family val="2"/>
    </font>
    <font>
      <b/>
      <sz val="9"/>
      <color indexed="9"/>
      <name val="Verdana"/>
      <family val="2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color indexed="9"/>
      <name val="Verdana"/>
      <family val="2"/>
    </font>
    <font>
      <b/>
      <sz val="16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10"/>
      <color rgb="FF212529"/>
      <name val="Helvetica"/>
      <family val="2"/>
    </font>
    <font>
      <u/>
      <sz val="11"/>
      <color theme="10"/>
      <name val="Aptos Narrow"/>
      <family val="2"/>
      <scheme val="minor"/>
    </font>
    <font>
      <b/>
      <sz val="36"/>
      <color rgb="FF201F1E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2" borderId="0" applyNumberFormat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 applyNumberFormat="0" applyFill="0" applyBorder="0" applyAlignment="0" applyProtection="0"/>
  </cellStyleXfs>
  <cellXfs count="76">
    <xf numFmtId="0" fontId="0" fillId="0" borderId="0" xfId="0"/>
    <xf numFmtId="0" fontId="0" fillId="0" borderId="0" xfId="0" applyAlignment="1">
      <alignment wrapText="1"/>
    </xf>
    <xf numFmtId="44" fontId="0" fillId="0" borderId="0" xfId="1" applyFont="1"/>
    <xf numFmtId="44" fontId="0" fillId="0" borderId="0" xfId="0" applyNumberFormat="1"/>
    <xf numFmtId="9" fontId="0" fillId="0" borderId="0" xfId="2" applyFont="1"/>
    <xf numFmtId="10" fontId="0" fillId="0" borderId="0" xfId="0" applyNumberFormat="1"/>
    <xf numFmtId="0" fontId="0" fillId="0" borderId="0" xfId="0" quotePrefix="1"/>
    <xf numFmtId="0" fontId="0" fillId="0" borderId="1" xfId="0" applyBorder="1"/>
    <xf numFmtId="0" fontId="2" fillId="0" borderId="2" xfId="0" applyFont="1" applyBorder="1"/>
    <xf numFmtId="0" fontId="2" fillId="0" borderId="4" xfId="0" applyFont="1" applyBorder="1"/>
    <xf numFmtId="44" fontId="0" fillId="0" borderId="6" xfId="0" applyNumberFormat="1" applyBorder="1"/>
    <xf numFmtId="44" fontId="0" fillId="0" borderId="8" xfId="0" applyNumberFormat="1" applyBorder="1"/>
    <xf numFmtId="44" fontId="0" fillId="0" borderId="0" xfId="1" applyFont="1" applyBorder="1"/>
    <xf numFmtId="44" fontId="0" fillId="0" borderId="10" xfId="0" applyNumberFormat="1" applyBorder="1"/>
    <xf numFmtId="44" fontId="0" fillId="0" borderId="12" xfId="1" applyFont="1" applyBorder="1"/>
    <xf numFmtId="44" fontId="0" fillId="0" borderId="12" xfId="0" applyNumberFormat="1" applyBorder="1"/>
    <xf numFmtId="44" fontId="0" fillId="0" borderId="13" xfId="0" applyNumberFormat="1" applyBorder="1"/>
    <xf numFmtId="0" fontId="0" fillId="0" borderId="1" xfId="0" applyBorder="1" applyAlignment="1">
      <alignment horizontal="center" vertical="center" wrapText="1"/>
    </xf>
    <xf numFmtId="44" fontId="0" fillId="0" borderId="1" xfId="1" applyFont="1" applyBorder="1"/>
    <xf numFmtId="10" fontId="0" fillId="0" borderId="1" xfId="2" applyNumberFormat="1" applyFont="1" applyBorder="1"/>
    <xf numFmtId="0" fontId="0" fillId="0" borderId="12" xfId="0" applyBorder="1" applyAlignment="1">
      <alignment horizontal="center" vertical="center"/>
    </xf>
    <xf numFmtId="10" fontId="0" fillId="0" borderId="6" xfId="2" applyNumberFormat="1" applyFont="1" applyBorder="1" applyAlignment="1">
      <alignment horizontal="center"/>
    </xf>
    <xf numFmtId="10" fontId="0" fillId="0" borderId="0" xfId="2" applyNumberFormat="1" applyFont="1" applyBorder="1" applyAlignment="1">
      <alignment horizontal="center"/>
    </xf>
    <xf numFmtId="10" fontId="0" fillId="0" borderId="12" xfId="2" applyNumberFormat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43" fontId="0" fillId="0" borderId="0" xfId="5" applyFont="1" applyBorder="1" applyAlignment="1">
      <alignment horizontal="center" vertical="center"/>
    </xf>
    <xf numFmtId="0" fontId="2" fillId="0" borderId="18" xfId="0" applyFont="1" applyBorder="1"/>
    <xf numFmtId="43" fontId="0" fillId="0" borderId="19" xfId="5" applyFont="1" applyFill="1" applyBorder="1" applyAlignment="1">
      <alignment horizontal="center" vertical="center"/>
    </xf>
    <xf numFmtId="0" fontId="2" fillId="0" borderId="0" xfId="0" applyFont="1"/>
    <xf numFmtId="43" fontId="0" fillId="0" borderId="0" xfId="5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4" fontId="0" fillId="0" borderId="12" xfId="1" applyFont="1" applyBorder="1" applyAlignment="1">
      <alignment horizontal="center" vertical="center"/>
    </xf>
    <xf numFmtId="44" fontId="0" fillId="0" borderId="6" xfId="1" applyFont="1" applyBorder="1" applyAlignment="1">
      <alignment horizontal="center" vertical="center"/>
    </xf>
    <xf numFmtId="44" fontId="0" fillId="0" borderId="0" xfId="1" applyFont="1" applyAlignment="1">
      <alignment horizontal="center" vertical="center"/>
    </xf>
    <xf numFmtId="0" fontId="0" fillId="0" borderId="6" xfId="0" applyBorder="1"/>
    <xf numFmtId="0" fontId="7" fillId="0" borderId="0" xfId="0" applyFont="1"/>
    <xf numFmtId="0" fontId="7" fillId="0" borderId="22" xfId="0" applyFont="1" applyBorder="1"/>
    <xf numFmtId="43" fontId="0" fillId="0" borderId="5" xfId="5" applyFont="1" applyFill="1" applyBorder="1" applyAlignment="1">
      <alignment horizontal="center" vertical="center"/>
    </xf>
    <xf numFmtId="43" fontId="0" fillId="0" borderId="0" xfId="5" applyFont="1"/>
    <xf numFmtId="4" fontId="13" fillId="0" borderId="0" xfId="0" applyNumberFormat="1" applyFont="1"/>
    <xf numFmtId="0" fontId="13" fillId="0" borderId="0" xfId="0" applyFont="1"/>
    <xf numFmtId="0" fontId="5" fillId="3" borderId="1" xfId="4" applyNumberFormat="1" applyFont="1" applyFill="1" applyBorder="1" applyAlignment="1">
      <alignment horizontal="center" vertical="center" wrapText="1"/>
    </xf>
    <xf numFmtId="0" fontId="10" fillId="3" borderId="1" xfId="4" applyNumberFormat="1" applyFont="1" applyFill="1" applyBorder="1" applyAlignment="1">
      <alignment horizontal="center" vertical="center" wrapText="1"/>
    </xf>
    <xf numFmtId="0" fontId="5" fillId="3" borderId="0" xfId="4" applyNumberFormat="1" applyFont="1" applyFill="1" applyBorder="1" applyAlignment="1">
      <alignment horizontal="center" vertical="center" wrapText="1"/>
    </xf>
    <xf numFmtId="43" fontId="0" fillId="4" borderId="3" xfId="5" applyFont="1" applyFill="1" applyBorder="1" applyAlignment="1">
      <alignment horizontal="center" vertical="center"/>
    </xf>
    <xf numFmtId="0" fontId="1" fillId="4" borderId="7" xfId="3" applyFill="1" applyBorder="1"/>
    <xf numFmtId="14" fontId="1" fillId="4" borderId="6" xfId="3" applyNumberFormat="1" applyFill="1" applyBorder="1"/>
    <xf numFmtId="14" fontId="1" fillId="4" borderId="0" xfId="3" applyNumberFormat="1" applyFill="1" applyBorder="1"/>
    <xf numFmtId="8" fontId="1" fillId="4" borderId="6" xfId="1" applyNumberFormat="1" applyFill="1" applyBorder="1"/>
    <xf numFmtId="44" fontId="1" fillId="4" borderId="6" xfId="3" applyNumberFormat="1" applyFill="1" applyBorder="1"/>
    <xf numFmtId="44" fontId="1" fillId="4" borderId="0" xfId="3" applyNumberFormat="1" applyFill="1" applyBorder="1"/>
    <xf numFmtId="0" fontId="1" fillId="4" borderId="9" xfId="3" applyFill="1" applyBorder="1"/>
    <xf numFmtId="8" fontId="1" fillId="4" borderId="0" xfId="1" applyNumberFormat="1" applyFill="1" applyBorder="1"/>
    <xf numFmtId="44" fontId="1" fillId="4" borderId="0" xfId="1" applyFill="1" applyBorder="1"/>
    <xf numFmtId="0" fontId="1" fillId="4" borderId="11" xfId="3" applyFill="1" applyBorder="1"/>
    <xf numFmtId="14" fontId="1" fillId="4" borderId="12" xfId="3" applyNumberFormat="1" applyFill="1" applyBorder="1"/>
    <xf numFmtId="44" fontId="1" fillId="4" borderId="12" xfId="1" applyFill="1" applyBorder="1"/>
    <xf numFmtId="0" fontId="7" fillId="0" borderId="0" xfId="0" applyFont="1" applyAlignment="1">
      <alignment horizontal="center"/>
    </xf>
    <xf numFmtId="43" fontId="0" fillId="0" borderId="21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43" fontId="0" fillId="0" borderId="3" xfId="5" applyFont="1" applyFill="1" applyBorder="1" applyAlignment="1">
      <alignment horizontal="center" vertical="center"/>
    </xf>
    <xf numFmtId="43" fontId="0" fillId="0" borderId="5" xfId="5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0" fontId="6" fillId="4" borderId="23" xfId="0" applyFont="1" applyFill="1" applyBorder="1" applyAlignment="1">
      <alignment horizontal="center"/>
    </xf>
    <xf numFmtId="0" fontId="12" fillId="0" borderId="16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43" fontId="1" fillId="4" borderId="17" xfId="5" applyFill="1" applyBorder="1" applyAlignment="1">
      <alignment horizontal="center" vertical="center"/>
    </xf>
    <xf numFmtId="43" fontId="1" fillId="4" borderId="15" xfId="5" applyFill="1" applyBorder="1" applyAlignment="1">
      <alignment horizontal="center" vertical="center"/>
    </xf>
    <xf numFmtId="0" fontId="2" fillId="0" borderId="20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14" fillId="0" borderId="0" xfId="6" applyAlignment="1" applyProtection="1">
      <alignment horizontal="center"/>
    </xf>
  </cellXfs>
  <cellStyles count="7">
    <cellStyle name="20% - Énfasis5" xfId="3" builtinId="46"/>
    <cellStyle name="Hipervínculo" xfId="6" builtinId="8"/>
    <cellStyle name="Millares" xfId="5" builtinId="3"/>
    <cellStyle name="Millares 2" xfId="4" xr:uid="{BCA109BB-A6D1-4006-B046-354F69D3D463}"/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695325</xdr:colOff>
      <xdr:row>2</xdr:row>
      <xdr:rowOff>142174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DD92AB5-4AB1-4826-AC66-312A490DA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95325" cy="5231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628651</xdr:colOff>
      <xdr:row>2</xdr:row>
      <xdr:rowOff>139632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CD74318-5C7B-4551-B51F-E0A3F5525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628650" cy="47300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685800</xdr:colOff>
      <xdr:row>2</xdr:row>
      <xdr:rowOff>135007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F71DE0C-8F28-4EC1-BB84-C578F5CCC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5800" cy="5160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facebook.com/Paquetes-Fiscales-para-Contadores-102649355039376" TargetMode="External"/><Relationship Id="rId1" Type="http://schemas.openxmlformats.org/officeDocument/2006/relationships/hyperlink" Target="https://wa.me/5213353058497?text=Hola,%20me%20interes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1F86E-1FD8-4627-B330-3C9876C89584}">
  <dimension ref="A4:D108"/>
  <sheetViews>
    <sheetView showGridLines="0" tabSelected="1" workbookViewId="0">
      <selection activeCell="A5" sqref="A5"/>
    </sheetView>
  </sheetViews>
  <sheetFormatPr baseColWidth="10" defaultRowHeight="15" x14ac:dyDescent="0.25"/>
  <cols>
    <col min="1" max="1" width="32.28515625" customWidth="1"/>
    <col min="2" max="4" width="14.28515625" customWidth="1"/>
  </cols>
  <sheetData>
    <row r="4" spans="1:4" ht="15.75" x14ac:dyDescent="0.25">
      <c r="A4" s="57" t="s">
        <v>42</v>
      </c>
      <c r="B4" s="57"/>
    </row>
    <row r="6" spans="1:4" ht="22.5" x14ac:dyDescent="0.25">
      <c r="A6" s="41" t="s">
        <v>0</v>
      </c>
      <c r="B6" s="41" t="s">
        <v>23</v>
      </c>
      <c r="C6" s="41" t="s">
        <v>14</v>
      </c>
      <c r="D6" s="41" t="s">
        <v>15</v>
      </c>
    </row>
    <row r="7" spans="1:4" x14ac:dyDescent="0.25">
      <c r="A7" t="str">
        <f>'CÁLCULO PTU'!A11</f>
        <v>Trabajador 1</v>
      </c>
      <c r="B7" s="3">
        <f>'CÁLCULO PTU'!J11</f>
        <v>31245.120000000003</v>
      </c>
      <c r="C7" s="3">
        <f>'CÁLCULO PTU'!Q11</f>
        <v>3375.7025605263143</v>
      </c>
      <c r="D7" s="3">
        <f>B7-C7</f>
        <v>27869.417439473687</v>
      </c>
    </row>
    <row r="8" spans="1:4" x14ac:dyDescent="0.25">
      <c r="A8" t="str">
        <f>'CÁLCULO PTU'!A12</f>
        <v>Trabajador 2</v>
      </c>
      <c r="B8" s="3">
        <f>'CÁLCULO PTU'!J12</f>
        <v>35039.039999999994</v>
      </c>
      <c r="C8" s="3">
        <f>'CÁLCULO PTU'!Q12</f>
        <v>4760.1505605263119</v>
      </c>
      <c r="D8" s="3">
        <f t="shared" ref="D8:D71" si="0">B8-C8</f>
        <v>30278.889439473682</v>
      </c>
    </row>
    <row r="9" spans="1:4" x14ac:dyDescent="0.25">
      <c r="A9" t="str">
        <f>'CÁLCULO PTU'!A13</f>
        <v>Trabajador 3</v>
      </c>
      <c r="B9" s="3">
        <f>'CÁLCULO PTU'!J13</f>
        <v>12193.135483701435</v>
      </c>
      <c r="C9" s="3">
        <f>'CÁLCULO PTU'!Q13</f>
        <v>1135.1632206267147</v>
      </c>
      <c r="D9" s="3">
        <f t="shared" si="0"/>
        <v>11057.97226307472</v>
      </c>
    </row>
    <row r="10" spans="1:4" x14ac:dyDescent="0.25">
      <c r="A10">
        <f>'CÁLCULO PTU'!A14</f>
        <v>0</v>
      </c>
      <c r="B10" s="3">
        <f>'CÁLCULO PTU'!J14</f>
        <v>0</v>
      </c>
      <c r="C10" s="3">
        <f>'CÁLCULO PTU'!Q14</f>
        <v>0</v>
      </c>
      <c r="D10" s="3">
        <f t="shared" si="0"/>
        <v>0</v>
      </c>
    </row>
    <row r="11" spans="1:4" x14ac:dyDescent="0.25">
      <c r="A11">
        <f>'CÁLCULO PTU'!A15</f>
        <v>0</v>
      </c>
      <c r="B11" s="3">
        <f>'CÁLCULO PTU'!J15</f>
        <v>0</v>
      </c>
      <c r="C11" s="3">
        <f>'CÁLCULO PTU'!Q15</f>
        <v>0</v>
      </c>
      <c r="D11" s="3">
        <f t="shared" si="0"/>
        <v>0</v>
      </c>
    </row>
    <row r="12" spans="1:4" x14ac:dyDescent="0.25">
      <c r="A12">
        <f>'CÁLCULO PTU'!A16</f>
        <v>0</v>
      </c>
      <c r="B12" s="3">
        <f>'CÁLCULO PTU'!J16</f>
        <v>0</v>
      </c>
      <c r="C12" s="3">
        <f>'CÁLCULO PTU'!Q16</f>
        <v>0</v>
      </c>
      <c r="D12" s="3">
        <f t="shared" si="0"/>
        <v>0</v>
      </c>
    </row>
    <row r="13" spans="1:4" x14ac:dyDescent="0.25">
      <c r="A13">
        <f>'CÁLCULO PTU'!A17</f>
        <v>0</v>
      </c>
      <c r="B13" s="3">
        <f>'CÁLCULO PTU'!J17</f>
        <v>0</v>
      </c>
      <c r="C13" s="3">
        <f>'CÁLCULO PTU'!Q17</f>
        <v>0</v>
      </c>
      <c r="D13" s="3">
        <f t="shared" si="0"/>
        <v>0</v>
      </c>
    </row>
    <row r="14" spans="1:4" x14ac:dyDescent="0.25">
      <c r="A14">
        <f>'CÁLCULO PTU'!A18</f>
        <v>0</v>
      </c>
      <c r="B14" s="3">
        <f>'CÁLCULO PTU'!J18</f>
        <v>0</v>
      </c>
      <c r="C14" s="3">
        <f>'CÁLCULO PTU'!Q18</f>
        <v>0</v>
      </c>
      <c r="D14" s="3">
        <f t="shared" si="0"/>
        <v>0</v>
      </c>
    </row>
    <row r="15" spans="1:4" x14ac:dyDescent="0.25">
      <c r="A15">
        <f>'CÁLCULO PTU'!A19</f>
        <v>0</v>
      </c>
      <c r="B15" s="3">
        <f>'CÁLCULO PTU'!J19</f>
        <v>0</v>
      </c>
      <c r="C15" s="3">
        <f>'CÁLCULO PTU'!Q19</f>
        <v>0</v>
      </c>
      <c r="D15" s="3">
        <f t="shared" si="0"/>
        <v>0</v>
      </c>
    </row>
    <row r="16" spans="1:4" x14ac:dyDescent="0.25">
      <c r="A16">
        <f>'CÁLCULO PTU'!A20</f>
        <v>0</v>
      </c>
      <c r="B16" s="3">
        <f>'CÁLCULO PTU'!J20</f>
        <v>0</v>
      </c>
      <c r="C16" s="3">
        <f>'CÁLCULO PTU'!Q20</f>
        <v>0</v>
      </c>
      <c r="D16" s="3">
        <f t="shared" si="0"/>
        <v>0</v>
      </c>
    </row>
    <row r="17" spans="1:4" x14ac:dyDescent="0.25">
      <c r="A17">
        <f>'CÁLCULO PTU'!A21</f>
        <v>0</v>
      </c>
      <c r="B17" s="3">
        <f>'CÁLCULO PTU'!J21</f>
        <v>0</v>
      </c>
      <c r="C17" s="3">
        <f>'CÁLCULO PTU'!Q21</f>
        <v>0</v>
      </c>
      <c r="D17" s="3">
        <f t="shared" si="0"/>
        <v>0</v>
      </c>
    </row>
    <row r="18" spans="1:4" x14ac:dyDescent="0.25">
      <c r="A18">
        <f>'CÁLCULO PTU'!A22</f>
        <v>0</v>
      </c>
      <c r="B18" s="3">
        <f>'CÁLCULO PTU'!J22</f>
        <v>0</v>
      </c>
      <c r="C18" s="3">
        <f>'CÁLCULO PTU'!Q22</f>
        <v>0</v>
      </c>
      <c r="D18" s="3">
        <f t="shared" si="0"/>
        <v>0</v>
      </c>
    </row>
    <row r="19" spans="1:4" x14ac:dyDescent="0.25">
      <c r="A19">
        <f>'CÁLCULO PTU'!A23</f>
        <v>0</v>
      </c>
      <c r="B19" s="3">
        <f>'CÁLCULO PTU'!J23</f>
        <v>0</v>
      </c>
      <c r="C19" s="3">
        <f>'CÁLCULO PTU'!Q23</f>
        <v>0</v>
      </c>
      <c r="D19" s="3">
        <f t="shared" si="0"/>
        <v>0</v>
      </c>
    </row>
    <row r="20" spans="1:4" x14ac:dyDescent="0.25">
      <c r="A20">
        <f>'CÁLCULO PTU'!A24</f>
        <v>0</v>
      </c>
      <c r="B20" s="3">
        <f>'CÁLCULO PTU'!J24</f>
        <v>0</v>
      </c>
      <c r="C20" s="3">
        <f>'CÁLCULO PTU'!Q24</f>
        <v>0</v>
      </c>
      <c r="D20" s="3">
        <f t="shared" si="0"/>
        <v>0</v>
      </c>
    </row>
    <row r="21" spans="1:4" x14ac:dyDescent="0.25">
      <c r="A21">
        <f>'CÁLCULO PTU'!A25</f>
        <v>0</v>
      </c>
      <c r="B21" s="3">
        <f>'CÁLCULO PTU'!J25</f>
        <v>0</v>
      </c>
      <c r="C21" s="3">
        <f>'CÁLCULO PTU'!Q25</f>
        <v>0</v>
      </c>
      <c r="D21" s="3">
        <f t="shared" si="0"/>
        <v>0</v>
      </c>
    </row>
    <row r="22" spans="1:4" x14ac:dyDescent="0.25">
      <c r="A22">
        <f>'CÁLCULO PTU'!A26</f>
        <v>0</v>
      </c>
      <c r="B22" s="3">
        <f>'CÁLCULO PTU'!J26</f>
        <v>0</v>
      </c>
      <c r="C22" s="3">
        <f>'CÁLCULO PTU'!Q26</f>
        <v>0</v>
      </c>
      <c r="D22" s="3">
        <f t="shared" si="0"/>
        <v>0</v>
      </c>
    </row>
    <row r="23" spans="1:4" x14ac:dyDescent="0.25">
      <c r="A23">
        <f>'CÁLCULO PTU'!A27</f>
        <v>0</v>
      </c>
      <c r="B23" s="3">
        <f>'CÁLCULO PTU'!J27</f>
        <v>0</v>
      </c>
      <c r="C23" s="3">
        <f>'CÁLCULO PTU'!Q27</f>
        <v>0</v>
      </c>
      <c r="D23" s="3">
        <f t="shared" si="0"/>
        <v>0</v>
      </c>
    </row>
    <row r="24" spans="1:4" x14ac:dyDescent="0.25">
      <c r="A24">
        <f>'CÁLCULO PTU'!A28</f>
        <v>0</v>
      </c>
      <c r="B24" s="3">
        <f>'CÁLCULO PTU'!J28</f>
        <v>0</v>
      </c>
      <c r="C24" s="3">
        <f>'CÁLCULO PTU'!Q28</f>
        <v>0</v>
      </c>
      <c r="D24" s="3">
        <f t="shared" si="0"/>
        <v>0</v>
      </c>
    </row>
    <row r="25" spans="1:4" x14ac:dyDescent="0.25">
      <c r="A25">
        <f>'CÁLCULO PTU'!A29</f>
        <v>0</v>
      </c>
      <c r="B25" s="3">
        <f>'CÁLCULO PTU'!J29</f>
        <v>0</v>
      </c>
      <c r="C25" s="3">
        <f>'CÁLCULO PTU'!Q29</f>
        <v>0</v>
      </c>
      <c r="D25" s="3">
        <f t="shared" si="0"/>
        <v>0</v>
      </c>
    </row>
    <row r="26" spans="1:4" x14ac:dyDescent="0.25">
      <c r="A26">
        <f>'CÁLCULO PTU'!A30</f>
        <v>0</v>
      </c>
      <c r="B26" s="3">
        <f>'CÁLCULO PTU'!J30</f>
        <v>0</v>
      </c>
      <c r="C26" s="3">
        <f>'CÁLCULO PTU'!Q30</f>
        <v>0</v>
      </c>
      <c r="D26" s="3">
        <f t="shared" si="0"/>
        <v>0</v>
      </c>
    </row>
    <row r="27" spans="1:4" x14ac:dyDescent="0.25">
      <c r="A27">
        <f>'CÁLCULO PTU'!A31</f>
        <v>0</v>
      </c>
      <c r="B27" s="3">
        <f>'CÁLCULO PTU'!J31</f>
        <v>0</v>
      </c>
      <c r="C27" s="3">
        <f>'CÁLCULO PTU'!Q31</f>
        <v>0</v>
      </c>
      <c r="D27" s="3">
        <f t="shared" si="0"/>
        <v>0</v>
      </c>
    </row>
    <row r="28" spans="1:4" x14ac:dyDescent="0.25">
      <c r="A28">
        <f>'CÁLCULO PTU'!A32</f>
        <v>0</v>
      </c>
      <c r="B28" s="3">
        <f>'CÁLCULO PTU'!J32</f>
        <v>0</v>
      </c>
      <c r="C28" s="3">
        <f>'CÁLCULO PTU'!Q32</f>
        <v>0</v>
      </c>
      <c r="D28" s="3">
        <f t="shared" si="0"/>
        <v>0</v>
      </c>
    </row>
    <row r="29" spans="1:4" x14ac:dyDescent="0.25">
      <c r="A29">
        <f>'CÁLCULO PTU'!A33</f>
        <v>0</v>
      </c>
      <c r="B29" s="3">
        <f>'CÁLCULO PTU'!J33</f>
        <v>0</v>
      </c>
      <c r="C29" s="3">
        <f>'CÁLCULO PTU'!Q33</f>
        <v>0</v>
      </c>
      <c r="D29" s="3">
        <f t="shared" si="0"/>
        <v>0</v>
      </c>
    </row>
    <row r="30" spans="1:4" x14ac:dyDescent="0.25">
      <c r="A30">
        <f>'CÁLCULO PTU'!A34</f>
        <v>0</v>
      </c>
      <c r="B30" s="3">
        <f>'CÁLCULO PTU'!J34</f>
        <v>0</v>
      </c>
      <c r="C30" s="3">
        <f>'CÁLCULO PTU'!Q34</f>
        <v>0</v>
      </c>
      <c r="D30" s="3">
        <f t="shared" si="0"/>
        <v>0</v>
      </c>
    </row>
    <row r="31" spans="1:4" x14ac:dyDescent="0.25">
      <c r="A31">
        <f>'CÁLCULO PTU'!A35</f>
        <v>0</v>
      </c>
      <c r="B31" s="3">
        <f>'CÁLCULO PTU'!J35</f>
        <v>0</v>
      </c>
      <c r="C31" s="3">
        <f>'CÁLCULO PTU'!Q35</f>
        <v>0</v>
      </c>
      <c r="D31" s="3">
        <f t="shared" si="0"/>
        <v>0</v>
      </c>
    </row>
    <row r="32" spans="1:4" x14ac:dyDescent="0.25">
      <c r="A32">
        <f>'CÁLCULO PTU'!A36</f>
        <v>0</v>
      </c>
      <c r="B32" s="3">
        <f>'CÁLCULO PTU'!J36</f>
        <v>0</v>
      </c>
      <c r="C32" s="3">
        <f>'CÁLCULO PTU'!Q36</f>
        <v>0</v>
      </c>
      <c r="D32" s="3">
        <f t="shared" si="0"/>
        <v>0</v>
      </c>
    </row>
    <row r="33" spans="1:4" x14ac:dyDescent="0.25">
      <c r="A33">
        <f>'CÁLCULO PTU'!A37</f>
        <v>0</v>
      </c>
      <c r="B33" s="3">
        <f>'CÁLCULO PTU'!J37</f>
        <v>0</v>
      </c>
      <c r="C33" s="3">
        <f>'CÁLCULO PTU'!Q37</f>
        <v>0</v>
      </c>
      <c r="D33" s="3">
        <f t="shared" si="0"/>
        <v>0</v>
      </c>
    </row>
    <row r="34" spans="1:4" x14ac:dyDescent="0.25">
      <c r="A34">
        <f>'CÁLCULO PTU'!A38</f>
        <v>0</v>
      </c>
      <c r="B34" s="3">
        <f>'CÁLCULO PTU'!J38</f>
        <v>0</v>
      </c>
      <c r="C34" s="3">
        <f>'CÁLCULO PTU'!Q38</f>
        <v>0</v>
      </c>
      <c r="D34" s="3">
        <f t="shared" si="0"/>
        <v>0</v>
      </c>
    </row>
    <row r="35" spans="1:4" x14ac:dyDescent="0.25">
      <c r="A35">
        <f>'CÁLCULO PTU'!A39</f>
        <v>0</v>
      </c>
      <c r="B35" s="3">
        <f>'CÁLCULO PTU'!J39</f>
        <v>0</v>
      </c>
      <c r="C35" s="3">
        <f>'CÁLCULO PTU'!Q39</f>
        <v>0</v>
      </c>
      <c r="D35" s="3">
        <f t="shared" si="0"/>
        <v>0</v>
      </c>
    </row>
    <row r="36" spans="1:4" x14ac:dyDescent="0.25">
      <c r="A36">
        <f>'CÁLCULO PTU'!A40</f>
        <v>0</v>
      </c>
      <c r="B36" s="3">
        <f>'CÁLCULO PTU'!J40</f>
        <v>0</v>
      </c>
      <c r="C36" s="3">
        <f>'CÁLCULO PTU'!Q40</f>
        <v>0</v>
      </c>
      <c r="D36" s="3">
        <f t="shared" si="0"/>
        <v>0</v>
      </c>
    </row>
    <row r="37" spans="1:4" x14ac:dyDescent="0.25">
      <c r="A37">
        <f>'CÁLCULO PTU'!A41</f>
        <v>0</v>
      </c>
      <c r="B37" s="3">
        <f>'CÁLCULO PTU'!J41</f>
        <v>0</v>
      </c>
      <c r="C37" s="3">
        <f>'CÁLCULO PTU'!Q41</f>
        <v>0</v>
      </c>
      <c r="D37" s="3">
        <f t="shared" si="0"/>
        <v>0</v>
      </c>
    </row>
    <row r="38" spans="1:4" x14ac:dyDescent="0.25">
      <c r="A38">
        <f>'CÁLCULO PTU'!A42</f>
        <v>0</v>
      </c>
      <c r="B38" s="3">
        <f>'CÁLCULO PTU'!J42</f>
        <v>0</v>
      </c>
      <c r="C38" s="3">
        <f>'CÁLCULO PTU'!Q42</f>
        <v>0</v>
      </c>
      <c r="D38" s="3">
        <f t="shared" si="0"/>
        <v>0</v>
      </c>
    </row>
    <row r="39" spans="1:4" x14ac:dyDescent="0.25">
      <c r="A39">
        <f>'CÁLCULO PTU'!A43</f>
        <v>0</v>
      </c>
      <c r="B39" s="3">
        <f>'CÁLCULO PTU'!J43</f>
        <v>0</v>
      </c>
      <c r="C39" s="3">
        <f>'CÁLCULO PTU'!Q43</f>
        <v>0</v>
      </c>
      <c r="D39" s="3">
        <f t="shared" si="0"/>
        <v>0</v>
      </c>
    </row>
    <row r="40" spans="1:4" x14ac:dyDescent="0.25">
      <c r="A40">
        <f>'CÁLCULO PTU'!A44</f>
        <v>0</v>
      </c>
      <c r="B40" s="3">
        <f>'CÁLCULO PTU'!J44</f>
        <v>0</v>
      </c>
      <c r="C40" s="3">
        <f>'CÁLCULO PTU'!Q44</f>
        <v>0</v>
      </c>
      <c r="D40" s="3">
        <f t="shared" si="0"/>
        <v>0</v>
      </c>
    </row>
    <row r="41" spans="1:4" x14ac:dyDescent="0.25">
      <c r="A41">
        <f>'CÁLCULO PTU'!A45</f>
        <v>0</v>
      </c>
      <c r="B41" s="3">
        <f>'CÁLCULO PTU'!J45</f>
        <v>0</v>
      </c>
      <c r="C41" s="3">
        <f>'CÁLCULO PTU'!Q45</f>
        <v>0</v>
      </c>
      <c r="D41" s="3">
        <f t="shared" si="0"/>
        <v>0</v>
      </c>
    </row>
    <row r="42" spans="1:4" x14ac:dyDescent="0.25">
      <c r="A42">
        <f>'CÁLCULO PTU'!A46</f>
        <v>0</v>
      </c>
      <c r="B42" s="3">
        <f>'CÁLCULO PTU'!J46</f>
        <v>0</v>
      </c>
      <c r="C42" s="3">
        <f>'CÁLCULO PTU'!Q46</f>
        <v>0</v>
      </c>
      <c r="D42" s="3">
        <f t="shared" si="0"/>
        <v>0</v>
      </c>
    </row>
    <row r="43" spans="1:4" x14ac:dyDescent="0.25">
      <c r="A43">
        <f>'CÁLCULO PTU'!A47</f>
        <v>0</v>
      </c>
      <c r="B43" s="3">
        <f>'CÁLCULO PTU'!J47</f>
        <v>0</v>
      </c>
      <c r="C43" s="3">
        <f>'CÁLCULO PTU'!Q47</f>
        <v>0</v>
      </c>
      <c r="D43" s="3">
        <f t="shared" si="0"/>
        <v>0</v>
      </c>
    </row>
    <row r="44" spans="1:4" x14ac:dyDescent="0.25">
      <c r="A44">
        <f>'CÁLCULO PTU'!A48</f>
        <v>0</v>
      </c>
      <c r="B44" s="3">
        <f>'CÁLCULO PTU'!J48</f>
        <v>0</v>
      </c>
      <c r="C44" s="3">
        <f>'CÁLCULO PTU'!Q48</f>
        <v>0</v>
      </c>
      <c r="D44" s="3">
        <f t="shared" si="0"/>
        <v>0</v>
      </c>
    </row>
    <row r="45" spans="1:4" x14ac:dyDescent="0.25">
      <c r="A45">
        <f>'CÁLCULO PTU'!A49</f>
        <v>0</v>
      </c>
      <c r="B45" s="3">
        <f>'CÁLCULO PTU'!J49</f>
        <v>0</v>
      </c>
      <c r="C45" s="3">
        <f>'CÁLCULO PTU'!Q49</f>
        <v>0</v>
      </c>
      <c r="D45" s="3">
        <f t="shared" si="0"/>
        <v>0</v>
      </c>
    </row>
    <row r="46" spans="1:4" x14ac:dyDescent="0.25">
      <c r="A46">
        <f>'CÁLCULO PTU'!A50</f>
        <v>0</v>
      </c>
      <c r="B46" s="3">
        <f>'CÁLCULO PTU'!J50</f>
        <v>0</v>
      </c>
      <c r="C46" s="3">
        <f>'CÁLCULO PTU'!Q50</f>
        <v>0</v>
      </c>
      <c r="D46" s="3">
        <f t="shared" si="0"/>
        <v>0</v>
      </c>
    </row>
    <row r="47" spans="1:4" x14ac:dyDescent="0.25">
      <c r="A47">
        <f>'CÁLCULO PTU'!A51</f>
        <v>0</v>
      </c>
      <c r="B47" s="3">
        <f>'CÁLCULO PTU'!J51</f>
        <v>0</v>
      </c>
      <c r="C47" s="3">
        <f>'CÁLCULO PTU'!Q51</f>
        <v>0</v>
      </c>
      <c r="D47" s="3">
        <f t="shared" si="0"/>
        <v>0</v>
      </c>
    </row>
    <row r="48" spans="1:4" x14ac:dyDescent="0.25">
      <c r="A48">
        <f>'CÁLCULO PTU'!A52</f>
        <v>0</v>
      </c>
      <c r="B48" s="3">
        <f>'CÁLCULO PTU'!J52</f>
        <v>0</v>
      </c>
      <c r="C48" s="3">
        <f>'CÁLCULO PTU'!Q52</f>
        <v>0</v>
      </c>
      <c r="D48" s="3">
        <f t="shared" si="0"/>
        <v>0</v>
      </c>
    </row>
    <row r="49" spans="1:4" x14ac:dyDescent="0.25">
      <c r="A49">
        <f>'CÁLCULO PTU'!A53</f>
        <v>0</v>
      </c>
      <c r="B49" s="3">
        <f>'CÁLCULO PTU'!J53</f>
        <v>0</v>
      </c>
      <c r="C49" s="3">
        <f>'CÁLCULO PTU'!Q53</f>
        <v>0</v>
      </c>
      <c r="D49" s="3">
        <f t="shared" si="0"/>
        <v>0</v>
      </c>
    </row>
    <row r="50" spans="1:4" x14ac:dyDescent="0.25">
      <c r="A50">
        <f>'CÁLCULO PTU'!A54</f>
        <v>0</v>
      </c>
      <c r="B50" s="3">
        <f>'CÁLCULO PTU'!J54</f>
        <v>0</v>
      </c>
      <c r="C50" s="3">
        <f>'CÁLCULO PTU'!Q54</f>
        <v>0</v>
      </c>
      <c r="D50" s="3">
        <f t="shared" si="0"/>
        <v>0</v>
      </c>
    </row>
    <row r="51" spans="1:4" x14ac:dyDescent="0.25">
      <c r="A51">
        <f>'CÁLCULO PTU'!A55</f>
        <v>0</v>
      </c>
      <c r="B51" s="3">
        <f>'CÁLCULO PTU'!J55</f>
        <v>0</v>
      </c>
      <c r="C51" s="3">
        <f>'CÁLCULO PTU'!Q55</f>
        <v>0</v>
      </c>
      <c r="D51" s="3">
        <f t="shared" si="0"/>
        <v>0</v>
      </c>
    </row>
    <row r="52" spans="1:4" x14ac:dyDescent="0.25">
      <c r="A52">
        <f>'CÁLCULO PTU'!A56</f>
        <v>0</v>
      </c>
      <c r="B52" s="3">
        <f>'CÁLCULO PTU'!J56</f>
        <v>0</v>
      </c>
      <c r="C52" s="3">
        <f>'CÁLCULO PTU'!Q56</f>
        <v>0</v>
      </c>
      <c r="D52" s="3">
        <f t="shared" si="0"/>
        <v>0</v>
      </c>
    </row>
    <row r="53" spans="1:4" x14ac:dyDescent="0.25">
      <c r="A53">
        <f>'CÁLCULO PTU'!A57</f>
        <v>0</v>
      </c>
      <c r="B53" s="3">
        <f>'CÁLCULO PTU'!J57</f>
        <v>0</v>
      </c>
      <c r="C53" s="3">
        <f>'CÁLCULO PTU'!Q57</f>
        <v>0</v>
      </c>
      <c r="D53" s="3">
        <f t="shared" si="0"/>
        <v>0</v>
      </c>
    </row>
    <row r="54" spans="1:4" x14ac:dyDescent="0.25">
      <c r="A54">
        <f>'CÁLCULO PTU'!A58</f>
        <v>0</v>
      </c>
      <c r="B54" s="3">
        <f>'CÁLCULO PTU'!J58</f>
        <v>0</v>
      </c>
      <c r="C54" s="3">
        <f>'CÁLCULO PTU'!Q58</f>
        <v>0</v>
      </c>
      <c r="D54" s="3">
        <f t="shared" si="0"/>
        <v>0</v>
      </c>
    </row>
    <row r="55" spans="1:4" x14ac:dyDescent="0.25">
      <c r="A55">
        <f>'CÁLCULO PTU'!A59</f>
        <v>0</v>
      </c>
      <c r="B55" s="3">
        <f>'CÁLCULO PTU'!J59</f>
        <v>0</v>
      </c>
      <c r="C55" s="3">
        <f>'CÁLCULO PTU'!Q59</f>
        <v>0</v>
      </c>
      <c r="D55" s="3">
        <f t="shared" si="0"/>
        <v>0</v>
      </c>
    </row>
    <row r="56" spans="1:4" x14ac:dyDescent="0.25">
      <c r="A56">
        <f>'CÁLCULO PTU'!A60</f>
        <v>0</v>
      </c>
      <c r="B56" s="3">
        <f>'CÁLCULO PTU'!J60</f>
        <v>0</v>
      </c>
      <c r="C56" s="3">
        <f>'CÁLCULO PTU'!Q60</f>
        <v>0</v>
      </c>
      <c r="D56" s="3">
        <f t="shared" si="0"/>
        <v>0</v>
      </c>
    </row>
    <row r="57" spans="1:4" x14ac:dyDescent="0.25">
      <c r="A57">
        <f>'CÁLCULO PTU'!A61</f>
        <v>0</v>
      </c>
      <c r="B57" s="3">
        <f>'CÁLCULO PTU'!J61</f>
        <v>0</v>
      </c>
      <c r="C57" s="3">
        <f>'CÁLCULO PTU'!Q61</f>
        <v>0</v>
      </c>
      <c r="D57" s="3">
        <f t="shared" si="0"/>
        <v>0</v>
      </c>
    </row>
    <row r="58" spans="1:4" x14ac:dyDescent="0.25">
      <c r="A58">
        <f>'CÁLCULO PTU'!A62</f>
        <v>0</v>
      </c>
      <c r="B58" s="3">
        <f>'CÁLCULO PTU'!J62</f>
        <v>0</v>
      </c>
      <c r="C58" s="3">
        <f>'CÁLCULO PTU'!Q62</f>
        <v>0</v>
      </c>
      <c r="D58" s="3">
        <f t="shared" si="0"/>
        <v>0</v>
      </c>
    </row>
    <row r="59" spans="1:4" x14ac:dyDescent="0.25">
      <c r="A59">
        <f>'CÁLCULO PTU'!A63</f>
        <v>0</v>
      </c>
      <c r="B59" s="3">
        <f>'CÁLCULO PTU'!J63</f>
        <v>0</v>
      </c>
      <c r="C59" s="3">
        <f>'CÁLCULO PTU'!Q63</f>
        <v>0</v>
      </c>
      <c r="D59" s="3">
        <f t="shared" si="0"/>
        <v>0</v>
      </c>
    </row>
    <row r="60" spans="1:4" x14ac:dyDescent="0.25">
      <c r="A60">
        <f>'CÁLCULO PTU'!A64</f>
        <v>0</v>
      </c>
      <c r="B60" s="3">
        <f>'CÁLCULO PTU'!J64</f>
        <v>0</v>
      </c>
      <c r="C60" s="3">
        <f>'CÁLCULO PTU'!Q64</f>
        <v>0</v>
      </c>
      <c r="D60" s="3">
        <f t="shared" si="0"/>
        <v>0</v>
      </c>
    </row>
    <row r="61" spans="1:4" x14ac:dyDescent="0.25">
      <c r="A61">
        <f>'CÁLCULO PTU'!A65</f>
        <v>0</v>
      </c>
      <c r="B61" s="3">
        <f>'CÁLCULO PTU'!J65</f>
        <v>0</v>
      </c>
      <c r="C61" s="3">
        <f>'CÁLCULO PTU'!Q65</f>
        <v>0</v>
      </c>
      <c r="D61" s="3">
        <f t="shared" si="0"/>
        <v>0</v>
      </c>
    </row>
    <row r="62" spans="1:4" x14ac:dyDescent="0.25">
      <c r="A62">
        <f>'CÁLCULO PTU'!A66</f>
        <v>0</v>
      </c>
      <c r="B62" s="3">
        <f>'CÁLCULO PTU'!J66</f>
        <v>0</v>
      </c>
      <c r="C62" s="3">
        <f>'CÁLCULO PTU'!Q66</f>
        <v>0</v>
      </c>
      <c r="D62" s="3">
        <f t="shared" si="0"/>
        <v>0</v>
      </c>
    </row>
    <row r="63" spans="1:4" x14ac:dyDescent="0.25">
      <c r="A63">
        <f>'CÁLCULO PTU'!A67</f>
        <v>0</v>
      </c>
      <c r="B63" s="3">
        <f>'CÁLCULO PTU'!J67</f>
        <v>0</v>
      </c>
      <c r="C63" s="3">
        <f>'CÁLCULO PTU'!Q67</f>
        <v>0</v>
      </c>
      <c r="D63" s="3">
        <f t="shared" si="0"/>
        <v>0</v>
      </c>
    </row>
    <row r="64" spans="1:4" x14ac:dyDescent="0.25">
      <c r="A64">
        <f>'CÁLCULO PTU'!A68</f>
        <v>0</v>
      </c>
      <c r="B64" s="3">
        <f>'CÁLCULO PTU'!J68</f>
        <v>0</v>
      </c>
      <c r="C64" s="3">
        <f>'CÁLCULO PTU'!Q68</f>
        <v>0</v>
      </c>
      <c r="D64" s="3">
        <f t="shared" si="0"/>
        <v>0</v>
      </c>
    </row>
    <row r="65" spans="1:4" x14ac:dyDescent="0.25">
      <c r="A65">
        <f>'CÁLCULO PTU'!A69</f>
        <v>0</v>
      </c>
      <c r="B65" s="3">
        <f>'CÁLCULO PTU'!J69</f>
        <v>0</v>
      </c>
      <c r="C65" s="3">
        <f>'CÁLCULO PTU'!Q69</f>
        <v>0</v>
      </c>
      <c r="D65" s="3">
        <f t="shared" si="0"/>
        <v>0</v>
      </c>
    </row>
    <row r="66" spans="1:4" x14ac:dyDescent="0.25">
      <c r="A66">
        <f>'CÁLCULO PTU'!A70</f>
        <v>0</v>
      </c>
      <c r="B66" s="3">
        <f>'CÁLCULO PTU'!J70</f>
        <v>0</v>
      </c>
      <c r="C66" s="3">
        <f>'CÁLCULO PTU'!Q70</f>
        <v>0</v>
      </c>
      <c r="D66" s="3">
        <f t="shared" si="0"/>
        <v>0</v>
      </c>
    </row>
    <row r="67" spans="1:4" x14ac:dyDescent="0.25">
      <c r="A67">
        <f>'CÁLCULO PTU'!A71</f>
        <v>0</v>
      </c>
      <c r="B67" s="3">
        <f>'CÁLCULO PTU'!J71</f>
        <v>0</v>
      </c>
      <c r="C67" s="3">
        <f>'CÁLCULO PTU'!Q71</f>
        <v>0</v>
      </c>
      <c r="D67" s="3">
        <f t="shared" si="0"/>
        <v>0</v>
      </c>
    </row>
    <row r="68" spans="1:4" x14ac:dyDescent="0.25">
      <c r="A68">
        <f>'CÁLCULO PTU'!A72</f>
        <v>0</v>
      </c>
      <c r="B68" s="3">
        <f>'CÁLCULO PTU'!J72</f>
        <v>0</v>
      </c>
      <c r="C68" s="3">
        <f>'CÁLCULO PTU'!Q72</f>
        <v>0</v>
      </c>
      <c r="D68" s="3">
        <f t="shared" si="0"/>
        <v>0</v>
      </c>
    </row>
    <row r="69" spans="1:4" x14ac:dyDescent="0.25">
      <c r="A69">
        <f>'CÁLCULO PTU'!A73</f>
        <v>0</v>
      </c>
      <c r="B69" s="3">
        <f>'CÁLCULO PTU'!J73</f>
        <v>0</v>
      </c>
      <c r="C69" s="3">
        <f>'CÁLCULO PTU'!Q73</f>
        <v>0</v>
      </c>
      <c r="D69" s="3">
        <f t="shared" si="0"/>
        <v>0</v>
      </c>
    </row>
    <row r="70" spans="1:4" x14ac:dyDescent="0.25">
      <c r="A70">
        <f>'CÁLCULO PTU'!A74</f>
        <v>0</v>
      </c>
      <c r="B70" s="3">
        <f>'CÁLCULO PTU'!J74</f>
        <v>0</v>
      </c>
      <c r="C70" s="3">
        <f>'CÁLCULO PTU'!Q74</f>
        <v>0</v>
      </c>
      <c r="D70" s="3">
        <f t="shared" si="0"/>
        <v>0</v>
      </c>
    </row>
    <row r="71" spans="1:4" x14ac:dyDescent="0.25">
      <c r="A71">
        <f>'CÁLCULO PTU'!A75</f>
        <v>0</v>
      </c>
      <c r="B71" s="3">
        <f>'CÁLCULO PTU'!J75</f>
        <v>0</v>
      </c>
      <c r="C71" s="3">
        <f>'CÁLCULO PTU'!Q75</f>
        <v>0</v>
      </c>
      <c r="D71" s="3">
        <f t="shared" si="0"/>
        <v>0</v>
      </c>
    </row>
    <row r="72" spans="1:4" x14ac:dyDescent="0.25">
      <c r="A72">
        <f>'CÁLCULO PTU'!A76</f>
        <v>0</v>
      </c>
      <c r="B72" s="3">
        <f>'CÁLCULO PTU'!J76</f>
        <v>0</v>
      </c>
      <c r="C72" s="3">
        <f>'CÁLCULO PTU'!Q76</f>
        <v>0</v>
      </c>
      <c r="D72" s="3">
        <f t="shared" ref="D72:D106" si="1">B72-C72</f>
        <v>0</v>
      </c>
    </row>
    <row r="73" spans="1:4" x14ac:dyDescent="0.25">
      <c r="A73">
        <f>'CÁLCULO PTU'!A77</f>
        <v>0</v>
      </c>
      <c r="B73" s="3">
        <f>'CÁLCULO PTU'!J77</f>
        <v>0</v>
      </c>
      <c r="C73" s="3">
        <f>'CÁLCULO PTU'!Q77</f>
        <v>0</v>
      </c>
      <c r="D73" s="3">
        <f t="shared" si="1"/>
        <v>0</v>
      </c>
    </row>
    <row r="74" spans="1:4" x14ac:dyDescent="0.25">
      <c r="A74">
        <f>'CÁLCULO PTU'!A78</f>
        <v>0</v>
      </c>
      <c r="B74" s="3">
        <f>'CÁLCULO PTU'!J78</f>
        <v>0</v>
      </c>
      <c r="C74" s="3">
        <f>'CÁLCULO PTU'!Q78</f>
        <v>0</v>
      </c>
      <c r="D74" s="3">
        <f t="shared" si="1"/>
        <v>0</v>
      </c>
    </row>
    <row r="75" spans="1:4" x14ac:dyDescent="0.25">
      <c r="A75">
        <f>'CÁLCULO PTU'!A79</f>
        <v>0</v>
      </c>
      <c r="B75" s="3">
        <f>'CÁLCULO PTU'!J79</f>
        <v>0</v>
      </c>
      <c r="C75" s="3">
        <f>'CÁLCULO PTU'!Q79</f>
        <v>0</v>
      </c>
      <c r="D75" s="3">
        <f t="shared" si="1"/>
        <v>0</v>
      </c>
    </row>
    <row r="76" spans="1:4" x14ac:dyDescent="0.25">
      <c r="A76">
        <f>'CÁLCULO PTU'!A80</f>
        <v>0</v>
      </c>
      <c r="B76" s="3">
        <f>'CÁLCULO PTU'!J80</f>
        <v>0</v>
      </c>
      <c r="C76" s="3">
        <f>'CÁLCULO PTU'!Q80</f>
        <v>0</v>
      </c>
      <c r="D76" s="3">
        <f t="shared" si="1"/>
        <v>0</v>
      </c>
    </row>
    <row r="77" spans="1:4" x14ac:dyDescent="0.25">
      <c r="A77">
        <f>'CÁLCULO PTU'!A81</f>
        <v>0</v>
      </c>
      <c r="B77" s="3">
        <f>'CÁLCULO PTU'!J81</f>
        <v>0</v>
      </c>
      <c r="C77" s="3">
        <f>'CÁLCULO PTU'!Q81</f>
        <v>0</v>
      </c>
      <c r="D77" s="3">
        <f t="shared" si="1"/>
        <v>0</v>
      </c>
    </row>
    <row r="78" spans="1:4" x14ac:dyDescent="0.25">
      <c r="A78">
        <f>'CÁLCULO PTU'!A82</f>
        <v>0</v>
      </c>
      <c r="B78" s="3">
        <f>'CÁLCULO PTU'!J82</f>
        <v>0</v>
      </c>
      <c r="C78" s="3">
        <f>'CÁLCULO PTU'!Q82</f>
        <v>0</v>
      </c>
      <c r="D78" s="3">
        <f t="shared" si="1"/>
        <v>0</v>
      </c>
    </row>
    <row r="79" spans="1:4" x14ac:dyDescent="0.25">
      <c r="A79">
        <f>'CÁLCULO PTU'!A83</f>
        <v>0</v>
      </c>
      <c r="B79" s="3">
        <f>'CÁLCULO PTU'!J83</f>
        <v>0</v>
      </c>
      <c r="C79" s="3">
        <f>'CÁLCULO PTU'!Q83</f>
        <v>0</v>
      </c>
      <c r="D79" s="3">
        <f t="shared" si="1"/>
        <v>0</v>
      </c>
    </row>
    <row r="80" spans="1:4" x14ac:dyDescent="0.25">
      <c r="A80">
        <f>'CÁLCULO PTU'!A84</f>
        <v>0</v>
      </c>
      <c r="B80" s="3">
        <f>'CÁLCULO PTU'!J84</f>
        <v>0</v>
      </c>
      <c r="C80" s="3">
        <f>'CÁLCULO PTU'!Q84</f>
        <v>0</v>
      </c>
      <c r="D80" s="3">
        <f t="shared" si="1"/>
        <v>0</v>
      </c>
    </row>
    <row r="81" spans="1:4" x14ac:dyDescent="0.25">
      <c r="A81">
        <f>'CÁLCULO PTU'!A85</f>
        <v>0</v>
      </c>
      <c r="B81" s="3">
        <f>'CÁLCULO PTU'!J85</f>
        <v>0</v>
      </c>
      <c r="C81" s="3">
        <f>'CÁLCULO PTU'!Q85</f>
        <v>0</v>
      </c>
      <c r="D81" s="3">
        <f t="shared" si="1"/>
        <v>0</v>
      </c>
    </row>
    <row r="82" spans="1:4" x14ac:dyDescent="0.25">
      <c r="A82">
        <f>'CÁLCULO PTU'!A86</f>
        <v>0</v>
      </c>
      <c r="B82" s="3">
        <f>'CÁLCULO PTU'!J86</f>
        <v>0</v>
      </c>
      <c r="C82" s="3">
        <f>'CÁLCULO PTU'!Q86</f>
        <v>0</v>
      </c>
      <c r="D82" s="3">
        <f t="shared" si="1"/>
        <v>0</v>
      </c>
    </row>
    <row r="83" spans="1:4" x14ac:dyDescent="0.25">
      <c r="A83">
        <f>'CÁLCULO PTU'!A87</f>
        <v>0</v>
      </c>
      <c r="B83" s="3">
        <f>'CÁLCULO PTU'!J87</f>
        <v>0</v>
      </c>
      <c r="C83" s="3">
        <f>'CÁLCULO PTU'!Q87</f>
        <v>0</v>
      </c>
      <c r="D83" s="3">
        <f t="shared" si="1"/>
        <v>0</v>
      </c>
    </row>
    <row r="84" spans="1:4" x14ac:dyDescent="0.25">
      <c r="A84">
        <f>'CÁLCULO PTU'!A88</f>
        <v>0</v>
      </c>
      <c r="B84" s="3">
        <f>'CÁLCULO PTU'!J88</f>
        <v>0</v>
      </c>
      <c r="C84" s="3">
        <f>'CÁLCULO PTU'!Q88</f>
        <v>0</v>
      </c>
      <c r="D84" s="3">
        <f t="shared" si="1"/>
        <v>0</v>
      </c>
    </row>
    <row r="85" spans="1:4" x14ac:dyDescent="0.25">
      <c r="A85">
        <f>'CÁLCULO PTU'!A89</f>
        <v>0</v>
      </c>
      <c r="B85" s="3">
        <f>'CÁLCULO PTU'!J89</f>
        <v>0</v>
      </c>
      <c r="C85" s="3">
        <f>'CÁLCULO PTU'!Q89</f>
        <v>0</v>
      </c>
      <c r="D85" s="3">
        <f t="shared" si="1"/>
        <v>0</v>
      </c>
    </row>
    <row r="86" spans="1:4" x14ac:dyDescent="0.25">
      <c r="A86">
        <f>'CÁLCULO PTU'!A90</f>
        <v>0</v>
      </c>
      <c r="B86" s="3">
        <f>'CÁLCULO PTU'!J90</f>
        <v>0</v>
      </c>
      <c r="C86" s="3">
        <f>'CÁLCULO PTU'!Q90</f>
        <v>0</v>
      </c>
      <c r="D86" s="3">
        <f t="shared" si="1"/>
        <v>0</v>
      </c>
    </row>
    <row r="87" spans="1:4" x14ac:dyDescent="0.25">
      <c r="A87">
        <f>'CÁLCULO PTU'!A91</f>
        <v>0</v>
      </c>
      <c r="B87" s="3">
        <f>'CÁLCULO PTU'!J91</f>
        <v>0</v>
      </c>
      <c r="C87" s="3">
        <f>'CÁLCULO PTU'!Q91</f>
        <v>0</v>
      </c>
      <c r="D87" s="3">
        <f t="shared" si="1"/>
        <v>0</v>
      </c>
    </row>
    <row r="88" spans="1:4" x14ac:dyDescent="0.25">
      <c r="A88">
        <f>'CÁLCULO PTU'!A92</f>
        <v>0</v>
      </c>
      <c r="B88" s="3">
        <f>'CÁLCULO PTU'!J92</f>
        <v>0</v>
      </c>
      <c r="C88" s="3">
        <f>'CÁLCULO PTU'!Q92</f>
        <v>0</v>
      </c>
      <c r="D88" s="3">
        <f t="shared" si="1"/>
        <v>0</v>
      </c>
    </row>
    <row r="89" spans="1:4" x14ac:dyDescent="0.25">
      <c r="A89">
        <f>'CÁLCULO PTU'!A93</f>
        <v>0</v>
      </c>
      <c r="B89" s="3">
        <f>'CÁLCULO PTU'!J93</f>
        <v>0</v>
      </c>
      <c r="C89" s="3">
        <f>'CÁLCULO PTU'!Q93</f>
        <v>0</v>
      </c>
      <c r="D89" s="3">
        <f t="shared" si="1"/>
        <v>0</v>
      </c>
    </row>
    <row r="90" spans="1:4" x14ac:dyDescent="0.25">
      <c r="A90">
        <f>'CÁLCULO PTU'!A94</f>
        <v>0</v>
      </c>
      <c r="B90" s="3">
        <f>'CÁLCULO PTU'!J94</f>
        <v>0</v>
      </c>
      <c r="C90" s="3">
        <f>'CÁLCULO PTU'!Q94</f>
        <v>0</v>
      </c>
      <c r="D90" s="3">
        <f t="shared" si="1"/>
        <v>0</v>
      </c>
    </row>
    <row r="91" spans="1:4" x14ac:dyDescent="0.25">
      <c r="A91">
        <f>'CÁLCULO PTU'!A95</f>
        <v>0</v>
      </c>
      <c r="B91" s="3">
        <f>'CÁLCULO PTU'!J95</f>
        <v>0</v>
      </c>
      <c r="C91" s="3">
        <f>'CÁLCULO PTU'!Q95</f>
        <v>0</v>
      </c>
      <c r="D91" s="3">
        <f t="shared" si="1"/>
        <v>0</v>
      </c>
    </row>
    <row r="92" spans="1:4" x14ac:dyDescent="0.25">
      <c r="A92">
        <f>'CÁLCULO PTU'!A96</f>
        <v>0</v>
      </c>
      <c r="B92" s="3">
        <f>'CÁLCULO PTU'!J96</f>
        <v>0</v>
      </c>
      <c r="C92" s="3">
        <f>'CÁLCULO PTU'!Q96</f>
        <v>0</v>
      </c>
      <c r="D92" s="3">
        <f t="shared" si="1"/>
        <v>0</v>
      </c>
    </row>
    <row r="93" spans="1:4" x14ac:dyDescent="0.25">
      <c r="A93">
        <f>'CÁLCULO PTU'!A97</f>
        <v>0</v>
      </c>
      <c r="B93" s="3">
        <f>'CÁLCULO PTU'!J97</f>
        <v>0</v>
      </c>
      <c r="C93" s="3">
        <f>'CÁLCULO PTU'!Q97</f>
        <v>0</v>
      </c>
      <c r="D93" s="3">
        <f t="shared" si="1"/>
        <v>0</v>
      </c>
    </row>
    <row r="94" spans="1:4" x14ac:dyDescent="0.25">
      <c r="A94">
        <f>'CÁLCULO PTU'!A98</f>
        <v>0</v>
      </c>
      <c r="B94" s="3">
        <f>'CÁLCULO PTU'!J98</f>
        <v>0</v>
      </c>
      <c r="C94" s="3">
        <f>'CÁLCULO PTU'!Q98</f>
        <v>0</v>
      </c>
      <c r="D94" s="3">
        <f t="shared" si="1"/>
        <v>0</v>
      </c>
    </row>
    <row r="95" spans="1:4" x14ac:dyDescent="0.25">
      <c r="A95">
        <f>'CÁLCULO PTU'!A99</f>
        <v>0</v>
      </c>
      <c r="B95" s="3">
        <f>'CÁLCULO PTU'!J99</f>
        <v>0</v>
      </c>
      <c r="C95" s="3">
        <f>'CÁLCULO PTU'!Q99</f>
        <v>0</v>
      </c>
      <c r="D95" s="3">
        <f t="shared" si="1"/>
        <v>0</v>
      </c>
    </row>
    <row r="96" spans="1:4" x14ac:dyDescent="0.25">
      <c r="A96">
        <f>'CÁLCULO PTU'!A100</f>
        <v>0</v>
      </c>
      <c r="B96" s="3">
        <f>'CÁLCULO PTU'!J100</f>
        <v>0</v>
      </c>
      <c r="C96" s="3">
        <f>'CÁLCULO PTU'!Q100</f>
        <v>0</v>
      </c>
      <c r="D96" s="3">
        <f t="shared" si="1"/>
        <v>0</v>
      </c>
    </row>
    <row r="97" spans="1:4" x14ac:dyDescent="0.25">
      <c r="A97">
        <f>'CÁLCULO PTU'!A101</f>
        <v>0</v>
      </c>
      <c r="B97" s="3">
        <f>'CÁLCULO PTU'!J101</f>
        <v>0</v>
      </c>
      <c r="C97" s="3">
        <f>'CÁLCULO PTU'!Q101</f>
        <v>0</v>
      </c>
      <c r="D97" s="3">
        <f t="shared" si="1"/>
        <v>0</v>
      </c>
    </row>
    <row r="98" spans="1:4" x14ac:dyDescent="0.25">
      <c r="A98">
        <f>'CÁLCULO PTU'!A102</f>
        <v>0</v>
      </c>
      <c r="B98" s="3">
        <f>'CÁLCULO PTU'!J102</f>
        <v>0</v>
      </c>
      <c r="C98" s="3">
        <f>'CÁLCULO PTU'!Q102</f>
        <v>0</v>
      </c>
      <c r="D98" s="3">
        <f t="shared" si="1"/>
        <v>0</v>
      </c>
    </row>
    <row r="99" spans="1:4" x14ac:dyDescent="0.25">
      <c r="A99">
        <f>'CÁLCULO PTU'!A103</f>
        <v>0</v>
      </c>
      <c r="B99" s="3">
        <f>'CÁLCULO PTU'!J103</f>
        <v>0</v>
      </c>
      <c r="C99" s="3">
        <f>'CÁLCULO PTU'!Q103</f>
        <v>0</v>
      </c>
      <c r="D99" s="3">
        <f t="shared" si="1"/>
        <v>0</v>
      </c>
    </row>
    <row r="100" spans="1:4" x14ac:dyDescent="0.25">
      <c r="A100">
        <f>'CÁLCULO PTU'!A104</f>
        <v>0</v>
      </c>
      <c r="B100" s="3">
        <f>'CÁLCULO PTU'!J104</f>
        <v>0</v>
      </c>
      <c r="C100" s="3">
        <f>'CÁLCULO PTU'!Q104</f>
        <v>0</v>
      </c>
      <c r="D100" s="3">
        <f t="shared" si="1"/>
        <v>0</v>
      </c>
    </row>
    <row r="101" spans="1:4" x14ac:dyDescent="0.25">
      <c r="A101">
        <f>'CÁLCULO PTU'!A105</f>
        <v>0</v>
      </c>
      <c r="B101" s="3">
        <f>'CÁLCULO PTU'!J105</f>
        <v>0</v>
      </c>
      <c r="C101" s="3">
        <f>'CÁLCULO PTU'!Q105</f>
        <v>0</v>
      </c>
      <c r="D101" s="3">
        <f t="shared" si="1"/>
        <v>0</v>
      </c>
    </row>
    <row r="102" spans="1:4" x14ac:dyDescent="0.25">
      <c r="A102">
        <f>'CÁLCULO PTU'!A106</f>
        <v>0</v>
      </c>
      <c r="B102" s="3">
        <f>'CÁLCULO PTU'!J106</f>
        <v>0</v>
      </c>
      <c r="C102" s="3">
        <f>'CÁLCULO PTU'!Q106</f>
        <v>0</v>
      </c>
      <c r="D102" s="3">
        <f t="shared" si="1"/>
        <v>0</v>
      </c>
    </row>
    <row r="103" spans="1:4" x14ac:dyDescent="0.25">
      <c r="A103">
        <f>'CÁLCULO PTU'!A107</f>
        <v>0</v>
      </c>
      <c r="B103" s="3">
        <f>'CÁLCULO PTU'!J107</f>
        <v>0</v>
      </c>
      <c r="C103" s="3">
        <f>'CÁLCULO PTU'!Q107</f>
        <v>0</v>
      </c>
      <c r="D103" s="3">
        <f t="shared" si="1"/>
        <v>0</v>
      </c>
    </row>
    <row r="104" spans="1:4" x14ac:dyDescent="0.25">
      <c r="A104">
        <f>'CÁLCULO PTU'!A108</f>
        <v>0</v>
      </c>
      <c r="B104" s="3">
        <f>'CÁLCULO PTU'!J108</f>
        <v>0</v>
      </c>
      <c r="C104" s="3">
        <f>'CÁLCULO PTU'!Q108</f>
        <v>0</v>
      </c>
      <c r="D104" s="3">
        <f t="shared" si="1"/>
        <v>0</v>
      </c>
    </row>
    <row r="105" spans="1:4" x14ac:dyDescent="0.25">
      <c r="A105">
        <f>'CÁLCULO PTU'!A109</f>
        <v>0</v>
      </c>
      <c r="B105" s="3">
        <f>'CÁLCULO PTU'!J109</f>
        <v>0</v>
      </c>
      <c r="C105" s="3">
        <f>'CÁLCULO PTU'!Q109</f>
        <v>0</v>
      </c>
      <c r="D105" s="3">
        <f t="shared" si="1"/>
        <v>0</v>
      </c>
    </row>
    <row r="106" spans="1:4" x14ac:dyDescent="0.25">
      <c r="A106">
        <f>'CÁLCULO PTU'!A110</f>
        <v>0</v>
      </c>
      <c r="B106" s="3">
        <f>'CÁLCULO PTU'!J110</f>
        <v>0</v>
      </c>
      <c r="C106" s="3">
        <f>'CÁLCULO PTU'!Q110</f>
        <v>0</v>
      </c>
      <c r="D106" s="3">
        <f t="shared" si="1"/>
        <v>0</v>
      </c>
    </row>
    <row r="107" spans="1:4" x14ac:dyDescent="0.25">
      <c r="A107" s="34" t="s">
        <v>30</v>
      </c>
      <c r="B107" s="10">
        <f>SUM(B7:B106)</f>
        <v>78477.29548370144</v>
      </c>
      <c r="C107" s="10">
        <f>SUM(C7:C106)</f>
        <v>9271.0163416793403</v>
      </c>
      <c r="D107" s="10">
        <f>SUM(D7:D106)</f>
        <v>69206.279142022089</v>
      </c>
    </row>
    <row r="108" spans="1:4" x14ac:dyDescent="0.25">
      <c r="C108" s="3"/>
    </row>
  </sheetData>
  <mergeCells count="1">
    <mergeCell ref="A4:B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A3924-79B6-4525-A8A1-762A2FFCE388}">
  <sheetPr>
    <tabColor rgb="FF00B0F0"/>
  </sheetPr>
  <dimension ref="A1:T119"/>
  <sheetViews>
    <sheetView showGridLines="0" workbookViewId="0">
      <selection activeCell="A11" sqref="A11"/>
    </sheetView>
  </sheetViews>
  <sheetFormatPr baseColWidth="10" defaultRowHeight="15" x14ac:dyDescent="0.25"/>
  <cols>
    <col min="1" max="1" width="33" bestFit="1" customWidth="1"/>
    <col min="2" max="2" width="17.140625" customWidth="1"/>
    <col min="3" max="3" width="23.5703125" customWidth="1"/>
    <col min="4" max="4" width="16.7109375" customWidth="1"/>
    <col min="5" max="6" width="27.42578125" customWidth="1"/>
    <col min="7" max="7" width="26.5703125" customWidth="1"/>
    <col min="8" max="19" width="17.140625" customWidth="1"/>
  </cols>
  <sheetData>
    <row r="1" spans="1:20" ht="9.75" customHeight="1" x14ac:dyDescent="0.25"/>
    <row r="2" spans="1:20" ht="16.5" thickBot="1" x14ac:dyDescent="0.3">
      <c r="D2" s="36"/>
      <c r="E2" s="35"/>
      <c r="F2" s="35"/>
      <c r="G2" s="28"/>
      <c r="H2" s="28"/>
      <c r="I2" s="28"/>
      <c r="J2" s="28"/>
    </row>
    <row r="3" spans="1:20" x14ac:dyDescent="0.25">
      <c r="C3" s="68" t="s">
        <v>18</v>
      </c>
      <c r="D3" s="70">
        <v>0</v>
      </c>
      <c r="G3" s="72" t="s">
        <v>28</v>
      </c>
      <c r="H3" s="58">
        <f>D6/2</f>
        <v>50000</v>
      </c>
    </row>
    <row r="4" spans="1:20" x14ac:dyDescent="0.25">
      <c r="A4" s="64" t="s">
        <v>17</v>
      </c>
      <c r="B4" s="65"/>
      <c r="C4" s="69"/>
      <c r="D4" s="71"/>
      <c r="G4" s="60"/>
      <c r="H4" s="59"/>
    </row>
    <row r="5" spans="1:20" ht="15" customHeight="1" x14ac:dyDescent="0.25">
      <c r="A5" s="64"/>
      <c r="B5" s="65"/>
      <c r="C5" s="8" t="s">
        <v>43</v>
      </c>
      <c r="D5" s="44">
        <v>100000</v>
      </c>
      <c r="G5" s="60" t="s">
        <v>29</v>
      </c>
      <c r="H5" s="62">
        <f>D6/2</f>
        <v>50000</v>
      </c>
    </row>
    <row r="6" spans="1:20" ht="15" customHeight="1" thickBot="1" x14ac:dyDescent="0.3">
      <c r="A6" s="64"/>
      <c r="B6" s="65"/>
      <c r="C6" s="26" t="s">
        <v>19</v>
      </c>
      <c r="D6" s="27">
        <f>D3+D5</f>
        <v>100000</v>
      </c>
      <c r="G6" s="61"/>
      <c r="H6" s="63"/>
    </row>
    <row r="7" spans="1:20" ht="15" customHeight="1" thickBot="1" x14ac:dyDescent="0.35">
      <c r="A7" s="66" t="s">
        <v>16</v>
      </c>
      <c r="B7" s="67"/>
      <c r="C7" s="9" t="s">
        <v>26</v>
      </c>
      <c r="D7" s="37">
        <v>117.31</v>
      </c>
      <c r="I7" s="25"/>
    </row>
    <row r="8" spans="1:20" ht="18.75" x14ac:dyDescent="0.25">
      <c r="A8" s="24"/>
      <c r="B8" s="24"/>
      <c r="C8" s="24"/>
      <c r="D8" s="24"/>
      <c r="G8" s="28"/>
      <c r="H8" s="29"/>
      <c r="I8" s="25"/>
    </row>
    <row r="9" spans="1:20" ht="46.15" customHeight="1" x14ac:dyDescent="0.25">
      <c r="C9" s="42" t="s">
        <v>44</v>
      </c>
      <c r="E9" s="41" t="s">
        <v>31</v>
      </c>
      <c r="F9" s="43" t="s">
        <v>33</v>
      </c>
    </row>
    <row r="10" spans="1:20" ht="33.75" x14ac:dyDescent="0.25">
      <c r="A10" s="41" t="s">
        <v>0</v>
      </c>
      <c r="B10" s="41" t="s">
        <v>1</v>
      </c>
      <c r="C10" s="41" t="s">
        <v>20</v>
      </c>
      <c r="D10" s="41" t="s">
        <v>21</v>
      </c>
      <c r="E10" s="41" t="s">
        <v>2</v>
      </c>
      <c r="F10" s="41" t="s">
        <v>32</v>
      </c>
      <c r="G10" s="41" t="s">
        <v>3</v>
      </c>
      <c r="H10" s="41" t="s">
        <v>24</v>
      </c>
      <c r="I10" s="41" t="s">
        <v>25</v>
      </c>
      <c r="J10" s="41" t="s">
        <v>23</v>
      </c>
      <c r="K10" s="41" t="s">
        <v>22</v>
      </c>
      <c r="L10" s="41" t="s">
        <v>27</v>
      </c>
      <c r="M10" s="41" t="s">
        <v>4</v>
      </c>
      <c r="N10" s="41" t="s">
        <v>5</v>
      </c>
      <c r="O10" s="41" t="s">
        <v>11</v>
      </c>
      <c r="P10" s="41" t="s">
        <v>12</v>
      </c>
      <c r="Q10" s="41" t="s">
        <v>13</v>
      </c>
      <c r="R10" s="1"/>
    </row>
    <row r="11" spans="1:20" x14ac:dyDescent="0.25">
      <c r="A11" s="45" t="s">
        <v>34</v>
      </c>
      <c r="B11" s="46">
        <v>44027</v>
      </c>
      <c r="C11" s="47">
        <v>46112</v>
      </c>
      <c r="D11" s="48">
        <v>178965</v>
      </c>
      <c r="E11" s="49">
        <v>342.6</v>
      </c>
      <c r="F11" s="50">
        <v>0</v>
      </c>
      <c r="G11" s="30">
        <f t="shared" ref="G11:G19" si="0">IF(-(_xlfn.DAYS(IF(B11&gt;DATE(2024,1,1),B11,DATE(2024,1,1)),IF(C11&lt;DATE(2024,12,31),C11,DATE(2024,12,31))+1))&lt;1,0,-(_xlfn.DAYS(IF(B11&gt;DATE(2024,1,1),B11,DATE(2024,1,1)),IF(C11&lt;DATE(2024,12,31),C11,DATE(2024,12,31))+1)))</f>
        <v>366</v>
      </c>
      <c r="H11" s="33">
        <f t="shared" ref="H11:H24" si="1">($H$3/SUM($G$11:$G$110))*G11</f>
        <v>25000.000000000004</v>
      </c>
      <c r="I11" s="32">
        <f t="shared" ref="I11:I24" si="2">($H$5/SUM($D$11:$D$110))*D11</f>
        <v>22266.780528985993</v>
      </c>
      <c r="J11" s="12">
        <f t="shared" ref="J11:J12" si="3">IF(H11+I11&lt;IF(F11&gt;(E11*30.4)*3,F11,(E11*30.4)*3),H11+I11,IF(F11&gt;(E11*30.4)*3,F11,(E11*30.4)*3))</f>
        <v>31245.120000000003</v>
      </c>
      <c r="K11" s="12">
        <f>IF(D11&lt;1,0,$D$7*15)</f>
        <v>1759.65</v>
      </c>
      <c r="L11" s="10">
        <f>IF(J11-K11&lt;1,0,J11-K11)</f>
        <v>29485.47</v>
      </c>
      <c r="M11" s="10">
        <f>(L11/365)*30.4</f>
        <v>2455.7761315068492</v>
      </c>
      <c r="N11" s="3">
        <f>IF(M11&gt;1,IF(C11&lt;DATE(2025,3,31),((((0*30.4)+M11)-VLOOKUP(((0*30.4)+M11),'TABLA ISR'!$B$5:$E$16,1))*(VLOOKUP(((0*30.4)+M11),'TABLA ISR'!$B$5:$E$16,4)))+(VLOOKUP(((0*30.4)+M11),'TABLA ISR'!$B$5:$E$16,3)),((((E11*30.4)+M11)-VLOOKUP(((E11*30.4)+M11),'TABLA ISR'!$B$5:$E$16,1))*(VLOOKUP(((E11*30.4)+M11),'TABLA ISR'!$B$5:$E$16,4)))+(VLOOKUP(((E11*30.4)+M11),'TABLA ISR'!$B$5:$E$16,3))),0)</f>
        <v>1055.3257810410958</v>
      </c>
      <c r="O11" s="3">
        <f>IF(L11&lt;1,0,N11-IF(C11&lt;DATE(2025,3,31),0,((E11*30.4)-VLOOKUP(E11*30.4,'TABLA ISR'!$B$5:$E$16,1))*VLOOKUP(E11*30.4,'TABLA ISR'!$B$5:$E$16,4)+VLOOKUP(E11*30.4,'TABLA ISR'!$B$5:$E$16,3)))</f>
        <v>281.15440504109574</v>
      </c>
      <c r="P11" s="21">
        <f>IFERROR(O11/M11,0)</f>
        <v>0.11448698496331632</v>
      </c>
      <c r="Q11" s="11">
        <f>L11*P11</f>
        <v>3375.7025605263143</v>
      </c>
      <c r="T11" s="3"/>
    </row>
    <row r="12" spans="1:20" x14ac:dyDescent="0.25">
      <c r="A12" s="51" t="s">
        <v>35</v>
      </c>
      <c r="B12" s="47">
        <v>44317</v>
      </c>
      <c r="C12" s="47">
        <v>45911</v>
      </c>
      <c r="D12" s="52">
        <v>124900.46</v>
      </c>
      <c r="E12" s="50">
        <v>384.2</v>
      </c>
      <c r="F12" s="50">
        <v>0</v>
      </c>
      <c r="G12" s="30">
        <f t="shared" si="0"/>
        <v>366</v>
      </c>
      <c r="H12" s="33">
        <f t="shared" si="1"/>
        <v>25000.000000000004</v>
      </c>
      <c r="I12" s="33">
        <f t="shared" si="2"/>
        <v>15540.08398731257</v>
      </c>
      <c r="J12" s="12">
        <f t="shared" si="3"/>
        <v>35039.039999999994</v>
      </c>
      <c r="K12" s="12">
        <f>IF(D12&lt;1,0,$D$7*15)</f>
        <v>1759.65</v>
      </c>
      <c r="L12" s="3">
        <f t="shared" ref="L12:L110" si="4">IF(J12-K12&lt;1,0,J12-K12)</f>
        <v>33279.389999999992</v>
      </c>
      <c r="M12" s="3">
        <f t="shared" ref="M12:M110" si="5">(L12/365)*30.4</f>
        <v>2771.7628931506842</v>
      </c>
      <c r="N12" s="3">
        <f>IF(M12&gt;1,IF(C12&lt;DATE(2025,3,31),((((0*30.4)+M12)-VLOOKUP(((0*30.4)+M12),'TABLA ISR'!$B$5:$E$16,1))*(VLOOKUP(((0*30.4)+M12),'TABLA ISR'!$B$5:$E$16,4)))+(VLOOKUP(((0*30.4)+M12),'TABLA ISR'!$B$5:$E$16,3)),((((E12*30.4)+M12)-VLOOKUP(((E12*30.4)+M12),'TABLA ISR'!$B$5:$E$16,1))*(VLOOKUP(((E12*30.4)+M12),'TABLA ISR'!$B$5:$E$16,4)))+(VLOOKUP(((E12*30.4)+M12),'TABLA ISR'!$B$5:$E$16,3))),0)</f>
        <v>1308.2260629041091</v>
      </c>
      <c r="O12" s="3">
        <f>IF(L12&lt;1,0,N12-IF(C12&lt;DATE(2025,3,31),0,((E12*30.4)-VLOOKUP(E12*30.4,'TABLA ISR'!$B$5:$E$16,1))*VLOOKUP(E12*30.4,'TABLA ISR'!$B$5:$E$16,4)+VLOOKUP(E12*30.4,'TABLA ISR'!$B$5:$E$16,3)))</f>
        <v>396.46185490410926</v>
      </c>
      <c r="P12" s="22">
        <f t="shared" ref="P12:P110" si="6">IFERROR(O12/M12,0)</f>
        <v>0.14303599196158082</v>
      </c>
      <c r="Q12" s="13">
        <f t="shared" ref="Q12:Q110" si="7">L12*P12</f>
        <v>4760.1505605263119</v>
      </c>
      <c r="T12" s="3"/>
    </row>
    <row r="13" spans="1:20" x14ac:dyDescent="0.25">
      <c r="A13" s="51" t="s">
        <v>36</v>
      </c>
      <c r="B13" s="47">
        <v>45854</v>
      </c>
      <c r="C13" s="47">
        <v>46112</v>
      </c>
      <c r="D13" s="52">
        <v>98000</v>
      </c>
      <c r="E13" s="50">
        <v>342.6</v>
      </c>
      <c r="F13" s="50">
        <v>0</v>
      </c>
      <c r="G13" s="30">
        <f t="shared" si="0"/>
        <v>0</v>
      </c>
      <c r="H13" s="33">
        <f t="shared" si="1"/>
        <v>0</v>
      </c>
      <c r="I13" s="33">
        <f t="shared" si="2"/>
        <v>12193.135483701435</v>
      </c>
      <c r="J13" s="12">
        <f>IF(H13+I13&lt;IF(F13&gt;(E13*30.4)*3,F13,(E13*30.4)*3),H13+I13,IF(F13&gt;(E13*30.4)*3,F13,(E13*30.4)*3))</f>
        <v>12193.135483701435</v>
      </c>
      <c r="K13" s="12">
        <f t="shared" ref="K13:K24" si="8">IF(D13&lt;1,0,$D$7*15)</f>
        <v>1759.65</v>
      </c>
      <c r="L13" s="3">
        <f t="shared" si="4"/>
        <v>10433.485483701435</v>
      </c>
      <c r="M13" s="3">
        <f t="shared" si="5"/>
        <v>868.98070877951682</v>
      </c>
      <c r="N13" s="3">
        <f>IF(M13&gt;1,IF(C13&lt;DATE(2025,3,31),((((0*30.4)+M13)-VLOOKUP(((0*30.4)+M13),'TABLA ISR'!$B$5:$E$16,1))*(VLOOKUP(((0*30.4)+M13),'TABLA ISR'!$B$5:$E$16,4)))+(VLOOKUP(((0*30.4)+M13),'TABLA ISR'!$B$5:$E$16,3)),((((E13*30.4)+M13)-VLOOKUP(((E13*30.4)+M13),'TABLA ISR'!$B$5:$E$16,1))*(VLOOKUP(((E13*30.4)+M13),'TABLA ISR'!$B$5:$E$16,4)))+(VLOOKUP(((E13*30.4)+M13),'TABLA ISR'!$B$5:$E$16,3))),0)</f>
        <v>868.71647711521132</v>
      </c>
      <c r="O13" s="3">
        <f>IF(L13&lt;1,0,N13-IF(C13&lt;DATE(2025,3,31),0,((E13*30.4)-VLOOKUP(E13*30.4,'TABLA ISR'!$B$5:$E$16,1))*VLOOKUP(E13*30.4,'TABLA ISR'!$B$5:$E$16,4)+VLOOKUP(E13*30.4,'TABLA ISR'!$B$5:$E$16,3)))</f>
        <v>94.54510111521131</v>
      </c>
      <c r="P13" s="22">
        <f t="shared" si="6"/>
        <v>0.10879999999999986</v>
      </c>
      <c r="Q13" s="13">
        <f t="shared" si="7"/>
        <v>1135.1632206267147</v>
      </c>
      <c r="T13" s="4"/>
    </row>
    <row r="14" spans="1:20" x14ac:dyDescent="0.25">
      <c r="A14" s="51"/>
      <c r="B14" s="47"/>
      <c r="C14" s="47"/>
      <c r="D14" s="52"/>
      <c r="E14" s="50">
        <v>0</v>
      </c>
      <c r="F14" s="50">
        <v>0</v>
      </c>
      <c r="G14" s="30">
        <f t="shared" si="0"/>
        <v>0</v>
      </c>
      <c r="H14" s="33">
        <f t="shared" si="1"/>
        <v>0</v>
      </c>
      <c r="I14" s="33">
        <f t="shared" si="2"/>
        <v>0</v>
      </c>
      <c r="J14" s="12">
        <f t="shared" ref="J14:J110" si="9">IF(H14+I14&lt;IF(F14&gt;(E14*30.4)*3,F14,(E14*30.4)*3),H14+I14,IF(F14&gt;(E14*30.4)*3,F14,(E14*30.4)*3))</f>
        <v>0</v>
      </c>
      <c r="K14" s="12">
        <f t="shared" si="8"/>
        <v>0</v>
      </c>
      <c r="L14" s="3">
        <f t="shared" si="4"/>
        <v>0</v>
      </c>
      <c r="M14" s="3">
        <f t="shared" si="5"/>
        <v>0</v>
      </c>
      <c r="N14" s="3">
        <f>IF(M14&gt;1,IF(C14&lt;DATE(2025,3,31),((((0*30.4)+M14)-VLOOKUP(((0*30.4)+M14),'TABLA ISR'!$B$5:$E$16,1))*(VLOOKUP(((0*30.4)+M14),'TABLA ISR'!$B$5:$E$16,4)))+(VLOOKUP(((0*30.4)+M14),'TABLA ISR'!$B$5:$E$16,3)),((((E14*30.4)+M14)-VLOOKUP(((E14*30.4)+M14),'TABLA ISR'!$B$5:$E$16,1))*(VLOOKUP(((E14*30.4)+M14),'TABLA ISR'!$B$5:$E$16,4)))+(VLOOKUP(((E14*30.4)+M14),'TABLA ISR'!$B$5:$E$16,3))),0)</f>
        <v>0</v>
      </c>
      <c r="O14" s="3">
        <f>IF(L14&lt;1,0,N14-IF(C14&lt;DATE(2025,3,31),0,((E14*30.4)-VLOOKUP(E14*30.4,'TABLA ISR'!$B$5:$E$16,1))*VLOOKUP(E14*30.4,'TABLA ISR'!$B$5:$E$16,4)+VLOOKUP(E14*30.4,'TABLA ISR'!$B$5:$E$16,3)))</f>
        <v>0</v>
      </c>
      <c r="P14" s="22">
        <f t="shared" si="6"/>
        <v>0</v>
      </c>
      <c r="Q14" s="13">
        <f t="shared" si="7"/>
        <v>0</v>
      </c>
      <c r="T14" s="2"/>
    </row>
    <row r="15" spans="1:20" x14ac:dyDescent="0.25">
      <c r="A15" s="51"/>
      <c r="B15" s="47"/>
      <c r="C15" s="47"/>
      <c r="D15" s="52"/>
      <c r="E15" s="50">
        <v>0</v>
      </c>
      <c r="F15" s="50">
        <v>0</v>
      </c>
      <c r="G15" s="30">
        <f t="shared" si="0"/>
        <v>0</v>
      </c>
      <c r="H15" s="33">
        <f t="shared" si="1"/>
        <v>0</v>
      </c>
      <c r="I15" s="33">
        <f t="shared" si="2"/>
        <v>0</v>
      </c>
      <c r="J15" s="12">
        <f t="shared" si="9"/>
        <v>0</v>
      </c>
      <c r="K15" s="12">
        <f t="shared" si="8"/>
        <v>0</v>
      </c>
      <c r="L15" s="3">
        <f t="shared" si="4"/>
        <v>0</v>
      </c>
      <c r="M15" s="3">
        <f t="shared" si="5"/>
        <v>0</v>
      </c>
      <c r="N15" s="3">
        <f>IF(M15&gt;1,IF(C15&lt;DATE(2025,3,31),((((0*30.4)+M15)-VLOOKUP(((0*30.4)+M15),'TABLA ISR'!$B$5:$E$16,1))*(VLOOKUP(((0*30.4)+M15),'TABLA ISR'!$B$5:$E$16,4)))+(VLOOKUP(((0*30.4)+M15),'TABLA ISR'!$B$5:$E$16,3)),((((E15*30.4)+M15)-VLOOKUP(((E15*30.4)+M15),'TABLA ISR'!$B$5:$E$16,1))*(VLOOKUP(((E15*30.4)+M15),'TABLA ISR'!$B$5:$E$16,4)))+(VLOOKUP(((E15*30.4)+M15),'TABLA ISR'!$B$5:$E$16,3))),0)</f>
        <v>0</v>
      </c>
      <c r="O15" s="3">
        <f>IF(L15&lt;1,0,N15-IF(C15&lt;DATE(2025,3,31),0,((E15*30.4)-VLOOKUP(E15*30.4,'TABLA ISR'!$B$5:$E$16,1))*VLOOKUP(E15*30.4,'TABLA ISR'!$B$5:$E$16,4)+VLOOKUP(E15*30.4,'TABLA ISR'!$B$5:$E$16,3)))</f>
        <v>0</v>
      </c>
      <c r="P15" s="22">
        <f t="shared" si="6"/>
        <v>0</v>
      </c>
      <c r="Q15" s="13">
        <f t="shared" si="7"/>
        <v>0</v>
      </c>
      <c r="T15" s="2"/>
    </row>
    <row r="16" spans="1:20" x14ac:dyDescent="0.25">
      <c r="A16" s="51"/>
      <c r="B16" s="47"/>
      <c r="C16" s="47"/>
      <c r="D16" s="52"/>
      <c r="E16" s="50">
        <v>0</v>
      </c>
      <c r="F16" s="50">
        <v>0</v>
      </c>
      <c r="G16" s="30">
        <f t="shared" si="0"/>
        <v>0</v>
      </c>
      <c r="H16" s="33">
        <f t="shared" si="1"/>
        <v>0</v>
      </c>
      <c r="I16" s="33">
        <f t="shared" si="2"/>
        <v>0</v>
      </c>
      <c r="J16" s="12">
        <f t="shared" si="9"/>
        <v>0</v>
      </c>
      <c r="K16" s="12">
        <f t="shared" si="8"/>
        <v>0</v>
      </c>
      <c r="L16" s="3">
        <f t="shared" si="4"/>
        <v>0</v>
      </c>
      <c r="M16" s="3">
        <f t="shared" si="5"/>
        <v>0</v>
      </c>
      <c r="N16" s="3">
        <f>IF(M16&gt;1,IF(C16&lt;DATE(2025,3,31),((((0*30.4)+M16)-VLOOKUP(((0*30.4)+M16),'TABLA ISR'!$B$5:$E$16,1))*(VLOOKUP(((0*30.4)+M16),'TABLA ISR'!$B$5:$E$16,4)))+(VLOOKUP(((0*30.4)+M16),'TABLA ISR'!$B$5:$E$16,3)),((((E16*30.4)+M16)-VLOOKUP(((E16*30.4)+M16),'TABLA ISR'!$B$5:$E$16,1))*(VLOOKUP(((E16*30.4)+M16),'TABLA ISR'!$B$5:$E$16,4)))+(VLOOKUP(((E16*30.4)+M16),'TABLA ISR'!$B$5:$E$16,3))),0)</f>
        <v>0</v>
      </c>
      <c r="O16" s="3">
        <f>IF(L16&lt;1,0,N16-IF(C16&lt;DATE(2025,3,31),0,((E16*30.4)-VLOOKUP(E16*30.4,'TABLA ISR'!$B$5:$E$16,1))*VLOOKUP(E16*30.4,'TABLA ISR'!$B$5:$E$16,4)+VLOOKUP(E16*30.4,'TABLA ISR'!$B$5:$E$16,3)))</f>
        <v>0</v>
      </c>
      <c r="P16" s="22">
        <f t="shared" si="6"/>
        <v>0</v>
      </c>
      <c r="Q16" s="13">
        <f t="shared" si="7"/>
        <v>0</v>
      </c>
      <c r="T16" s="2"/>
    </row>
    <row r="17" spans="1:20" x14ac:dyDescent="0.25">
      <c r="A17" s="51"/>
      <c r="B17" s="47"/>
      <c r="C17" s="47"/>
      <c r="D17" s="52"/>
      <c r="E17" s="50">
        <v>0</v>
      </c>
      <c r="F17" s="50">
        <v>0</v>
      </c>
      <c r="G17" s="30">
        <f t="shared" si="0"/>
        <v>0</v>
      </c>
      <c r="H17" s="33">
        <f t="shared" si="1"/>
        <v>0</v>
      </c>
      <c r="I17" s="33">
        <f t="shared" si="2"/>
        <v>0</v>
      </c>
      <c r="J17" s="12">
        <f t="shared" si="9"/>
        <v>0</v>
      </c>
      <c r="K17" s="12">
        <f t="shared" si="8"/>
        <v>0</v>
      </c>
      <c r="L17" s="3">
        <f t="shared" si="4"/>
        <v>0</v>
      </c>
      <c r="M17" s="3">
        <f t="shared" si="5"/>
        <v>0</v>
      </c>
      <c r="N17" s="3">
        <f>IF(M17&gt;1,IF(C17&lt;DATE(2025,3,31),((((0*30.4)+M17)-VLOOKUP(((0*30.4)+M17),'TABLA ISR'!$B$5:$E$16,1))*(VLOOKUP(((0*30.4)+M17),'TABLA ISR'!$B$5:$E$16,4)))+(VLOOKUP(((0*30.4)+M17),'TABLA ISR'!$B$5:$E$16,3)),((((E17*30.4)+M17)-VLOOKUP(((E17*30.4)+M17),'TABLA ISR'!$B$5:$E$16,1))*(VLOOKUP(((E17*30.4)+M17),'TABLA ISR'!$B$5:$E$16,4)))+(VLOOKUP(((E17*30.4)+M17),'TABLA ISR'!$B$5:$E$16,3))),0)</f>
        <v>0</v>
      </c>
      <c r="O17" s="3">
        <f>IF(L17&lt;1,0,N17-IF(C17&lt;DATE(2025,3,31),0,((E17*30.4)-VLOOKUP(E17*30.4,'TABLA ISR'!$B$5:$E$16,1))*VLOOKUP(E17*30.4,'TABLA ISR'!$B$5:$E$16,4)+VLOOKUP(E17*30.4,'TABLA ISR'!$B$5:$E$16,3)))</f>
        <v>0</v>
      </c>
      <c r="P17" s="22">
        <f t="shared" si="6"/>
        <v>0</v>
      </c>
      <c r="Q17" s="13">
        <f t="shared" si="7"/>
        <v>0</v>
      </c>
      <c r="S17" s="3"/>
      <c r="T17" s="6"/>
    </row>
    <row r="18" spans="1:20" x14ac:dyDescent="0.25">
      <c r="A18" s="51"/>
      <c r="B18" s="47"/>
      <c r="C18" s="47"/>
      <c r="D18" s="52"/>
      <c r="E18" s="53">
        <v>0</v>
      </c>
      <c r="F18" s="53">
        <v>0</v>
      </c>
      <c r="G18" s="30">
        <f t="shared" si="0"/>
        <v>0</v>
      </c>
      <c r="H18" s="33">
        <f t="shared" si="1"/>
        <v>0</v>
      </c>
      <c r="I18" s="33">
        <f t="shared" si="2"/>
        <v>0</v>
      </c>
      <c r="J18" s="12">
        <f t="shared" si="9"/>
        <v>0</v>
      </c>
      <c r="K18" s="12">
        <f t="shared" si="8"/>
        <v>0</v>
      </c>
      <c r="L18" s="3">
        <f t="shared" si="4"/>
        <v>0</v>
      </c>
      <c r="M18" s="3">
        <f t="shared" si="5"/>
        <v>0</v>
      </c>
      <c r="N18" s="3">
        <f>IF(M18&gt;1,IF(C18&lt;DATE(2025,3,31),((((0*30.4)+M18)-VLOOKUP(((0*30.4)+M18),'TABLA ISR'!$B$5:$E$16,1))*(VLOOKUP(((0*30.4)+M18),'TABLA ISR'!$B$5:$E$16,4)))+(VLOOKUP(((0*30.4)+M18),'TABLA ISR'!$B$5:$E$16,3)),((((E18*30.4)+M18)-VLOOKUP(((E18*30.4)+M18),'TABLA ISR'!$B$5:$E$16,1))*(VLOOKUP(((E18*30.4)+M18),'TABLA ISR'!$B$5:$E$16,4)))+(VLOOKUP(((E18*30.4)+M18),'TABLA ISR'!$B$5:$E$16,3))),0)</f>
        <v>0</v>
      </c>
      <c r="O18" s="3">
        <f>IF(L18&lt;1,0,N18-IF(C18&lt;DATE(2025,3,31),0,((E18*30.4)-VLOOKUP(E18*30.4,'TABLA ISR'!$B$5:$E$16,1))*VLOOKUP(E18*30.4,'TABLA ISR'!$B$5:$E$16,4)+VLOOKUP(E18*30.4,'TABLA ISR'!$B$5:$E$16,3)))</f>
        <v>0</v>
      </c>
      <c r="P18" s="22">
        <f t="shared" si="6"/>
        <v>0</v>
      </c>
      <c r="Q18" s="13">
        <f t="shared" si="7"/>
        <v>0</v>
      </c>
      <c r="T18" s="6"/>
    </row>
    <row r="19" spans="1:20" x14ac:dyDescent="0.25">
      <c r="A19" s="51"/>
      <c r="B19" s="47"/>
      <c r="C19" s="47"/>
      <c r="D19" s="52"/>
      <c r="E19" s="53">
        <v>0</v>
      </c>
      <c r="F19" s="53">
        <v>0</v>
      </c>
      <c r="G19" s="30">
        <f t="shared" si="0"/>
        <v>0</v>
      </c>
      <c r="H19" s="33">
        <f t="shared" si="1"/>
        <v>0</v>
      </c>
      <c r="I19" s="33">
        <f t="shared" si="2"/>
        <v>0</v>
      </c>
      <c r="J19" s="12">
        <f t="shared" si="9"/>
        <v>0</v>
      </c>
      <c r="K19" s="12">
        <f t="shared" si="8"/>
        <v>0</v>
      </c>
      <c r="L19" s="3">
        <f t="shared" si="4"/>
        <v>0</v>
      </c>
      <c r="M19" s="3">
        <f t="shared" si="5"/>
        <v>0</v>
      </c>
      <c r="N19" s="3">
        <f>IF(M19&gt;1,IF(C19&lt;DATE(2025,3,31),((((0*30.4)+M19)-VLOOKUP(((0*30.4)+M19),'TABLA ISR'!$B$5:$E$16,1))*(VLOOKUP(((0*30.4)+M19),'TABLA ISR'!$B$5:$E$16,4)))+(VLOOKUP(((0*30.4)+M19),'TABLA ISR'!$B$5:$E$16,3)),((((E19*30.4)+M19)-VLOOKUP(((E19*30.4)+M19),'TABLA ISR'!$B$5:$E$16,1))*(VLOOKUP(((E19*30.4)+M19),'TABLA ISR'!$B$5:$E$16,4)))+(VLOOKUP(((E19*30.4)+M19),'TABLA ISR'!$B$5:$E$16,3))),0)</f>
        <v>0</v>
      </c>
      <c r="O19" s="3">
        <f>IF(L19&lt;1,0,N19-IF(C19&lt;DATE(2025,3,31),0,((E19*30.4)-VLOOKUP(E19*30.4,'TABLA ISR'!$B$5:$E$16,1))*VLOOKUP(E19*30.4,'TABLA ISR'!$B$5:$E$16,4)+VLOOKUP(E19*30.4,'TABLA ISR'!$B$5:$E$16,3)))</f>
        <v>0</v>
      </c>
      <c r="P19" s="22">
        <f t="shared" si="6"/>
        <v>0</v>
      </c>
      <c r="Q19" s="13">
        <f t="shared" si="7"/>
        <v>0</v>
      </c>
      <c r="T19" s="6"/>
    </row>
    <row r="20" spans="1:20" x14ac:dyDescent="0.25">
      <c r="A20" s="51"/>
      <c r="B20" s="47"/>
      <c r="C20" s="47"/>
      <c r="D20" s="52"/>
      <c r="E20" s="53">
        <v>0</v>
      </c>
      <c r="F20" s="53">
        <v>0</v>
      </c>
      <c r="G20" s="30">
        <f t="shared" ref="G20:G24" si="10">IF(-(_xlfn.DAYS(IF(B20&gt;DATE(2024,1,1),B20,DATE(2024,1,1)),IF(C20&lt;DATE(2024,12,31),C20,DATE(2024,12,31))+1))&lt;1,0,-(_xlfn.DAYS(IF(B20&gt;DATE(2024,1,1),B20,DATE(2024,1,1)),IF(C20&lt;DATE(2024,12,31),C20,DATE(2024,12,31))+1)))</f>
        <v>0</v>
      </c>
      <c r="H20" s="33">
        <f t="shared" si="1"/>
        <v>0</v>
      </c>
      <c r="I20" s="33">
        <f t="shared" si="2"/>
        <v>0</v>
      </c>
      <c r="J20" s="12">
        <f t="shared" si="9"/>
        <v>0</v>
      </c>
      <c r="K20" s="12">
        <f t="shared" si="8"/>
        <v>0</v>
      </c>
      <c r="L20" s="3">
        <f t="shared" si="4"/>
        <v>0</v>
      </c>
      <c r="M20" s="3">
        <f t="shared" si="5"/>
        <v>0</v>
      </c>
      <c r="N20" s="3">
        <f>IF(M20&gt;1,IF(C20&lt;DATE(2025,3,31),((((0*30.4)+M20)-VLOOKUP(((0*30.4)+M20),'TABLA ISR'!$B$5:$E$16,1))*(VLOOKUP(((0*30.4)+M20),'TABLA ISR'!$B$5:$E$16,4)))+(VLOOKUP(((0*30.4)+M20),'TABLA ISR'!$B$5:$E$16,3)),((((E20*30.4)+M20)-VLOOKUP(((E20*30.4)+M20),'TABLA ISR'!$B$5:$E$16,1))*(VLOOKUP(((E20*30.4)+M20),'TABLA ISR'!$B$5:$E$16,4)))+(VLOOKUP(((E20*30.4)+M20),'TABLA ISR'!$B$5:$E$16,3))),0)</f>
        <v>0</v>
      </c>
      <c r="O20" s="3">
        <f>IF(L20&lt;1,0,N20-IF(C20&lt;DATE(2025,3,31),0,((E20*30.4)-VLOOKUP(E20*30.4,'TABLA ISR'!$B$5:$E$16,1))*VLOOKUP(E20*30.4,'TABLA ISR'!$B$5:$E$16,4)+VLOOKUP(E20*30.4,'TABLA ISR'!$B$5:$E$16,3)))</f>
        <v>0</v>
      </c>
      <c r="P20" s="22">
        <f t="shared" si="6"/>
        <v>0</v>
      </c>
      <c r="Q20" s="13">
        <f t="shared" si="7"/>
        <v>0</v>
      </c>
      <c r="T20" s="6"/>
    </row>
    <row r="21" spans="1:20" x14ac:dyDescent="0.25">
      <c r="A21" s="51"/>
      <c r="B21" s="47"/>
      <c r="C21" s="47"/>
      <c r="D21" s="52"/>
      <c r="E21" s="53"/>
      <c r="F21" s="53"/>
      <c r="G21" s="30">
        <f t="shared" si="10"/>
        <v>0</v>
      </c>
      <c r="H21" s="33">
        <f t="shared" si="1"/>
        <v>0</v>
      </c>
      <c r="I21" s="33">
        <f t="shared" si="2"/>
        <v>0</v>
      </c>
      <c r="J21" s="12">
        <f t="shared" si="9"/>
        <v>0</v>
      </c>
      <c r="K21" s="12">
        <f t="shared" si="8"/>
        <v>0</v>
      </c>
      <c r="L21" s="3">
        <f t="shared" si="4"/>
        <v>0</v>
      </c>
      <c r="M21" s="3">
        <f t="shared" si="5"/>
        <v>0</v>
      </c>
      <c r="N21" s="3">
        <f>IF(M21&gt;1,IF(C21&lt;DATE(2025,3,31),((((0*30.4)+M21)-VLOOKUP(((0*30.4)+M21),'TABLA ISR'!$B$5:$E$16,1))*(VLOOKUP(((0*30.4)+M21),'TABLA ISR'!$B$5:$E$16,4)))+(VLOOKUP(((0*30.4)+M21),'TABLA ISR'!$B$5:$E$16,3)),((((E21*30.4)+M21)-VLOOKUP(((E21*30.4)+M21),'TABLA ISR'!$B$5:$E$16,1))*(VLOOKUP(((E21*30.4)+M21),'TABLA ISR'!$B$5:$E$16,4)))+(VLOOKUP(((E21*30.4)+M21),'TABLA ISR'!$B$5:$E$16,3))),0)</f>
        <v>0</v>
      </c>
      <c r="O21" s="3">
        <f>IF(L21&lt;1,0,N21-IF(C21&lt;DATE(2025,3,31),0,((E21*30.4)-VLOOKUP(E21*30.4,'TABLA ISR'!$B$5:$E$16,1))*VLOOKUP(E21*30.4,'TABLA ISR'!$B$5:$E$16,4)+VLOOKUP(E21*30.4,'TABLA ISR'!$B$5:$E$16,3)))</f>
        <v>0</v>
      </c>
      <c r="P21" s="22">
        <f t="shared" si="6"/>
        <v>0</v>
      </c>
      <c r="Q21" s="13">
        <f t="shared" si="7"/>
        <v>0</v>
      </c>
      <c r="T21" s="6"/>
    </row>
    <row r="22" spans="1:20" x14ac:dyDescent="0.25">
      <c r="A22" s="51"/>
      <c r="B22" s="47"/>
      <c r="C22" s="47"/>
      <c r="D22" s="52"/>
      <c r="E22" s="53"/>
      <c r="F22" s="53"/>
      <c r="G22" s="30">
        <f t="shared" ref="G22" si="11">IF(-(_xlfn.DAYS(IF(B22&gt;DATE(2024,1,1),B22,DATE(2024,1,1)),IF(C22&lt;DATE(2024,12,31),C22,DATE(2024,12,31))+1))&lt;1,0,-(_xlfn.DAYS(IF(B22&gt;DATE(2024,1,1),B22,DATE(2024,1,1)),IF(C22&lt;DATE(2024,12,31),C22,DATE(2024,12,31))+1)))</f>
        <v>0</v>
      </c>
      <c r="H22" s="33">
        <f t="shared" si="1"/>
        <v>0</v>
      </c>
      <c r="I22" s="33">
        <f t="shared" si="2"/>
        <v>0</v>
      </c>
      <c r="J22" s="12">
        <f t="shared" ref="J22" si="12">IF(H22+I22&lt;IF(F22&gt;(E22*30.4)*3,F22,(E22*30.4)*3),H22+I22,IF(F22&gt;(E22*30.4)*3,F22,(E22*30.4)*3))</f>
        <v>0</v>
      </c>
      <c r="K22" s="12">
        <f t="shared" si="8"/>
        <v>0</v>
      </c>
      <c r="L22" s="3">
        <f t="shared" ref="L22" si="13">IF(J22-K22&lt;1,0,J22-K22)</f>
        <v>0</v>
      </c>
      <c r="M22" s="3">
        <f t="shared" ref="M22" si="14">(L22/365)*30.4</f>
        <v>0</v>
      </c>
      <c r="N22" s="3">
        <f>IF(M22&gt;1,IF(C22&lt;DATE(2025,3,31),((((0*30.4)+M22)-VLOOKUP(((0*30.4)+M22),'TABLA ISR'!$B$5:$E$16,1))*(VLOOKUP(((0*30.4)+M22),'TABLA ISR'!$B$5:$E$16,4)))+(VLOOKUP(((0*30.4)+M22),'TABLA ISR'!$B$5:$E$16,3)),((((E22*30.4)+M22)-VLOOKUP(((E22*30.4)+M22),'TABLA ISR'!$B$5:$E$16,1))*(VLOOKUP(((E22*30.4)+M22),'TABLA ISR'!$B$5:$E$16,4)))+(VLOOKUP(((E22*30.4)+M22),'TABLA ISR'!$B$5:$E$16,3))),0)</f>
        <v>0</v>
      </c>
      <c r="O22" s="3">
        <f>IF(L22&lt;1,0,N22-IF(C22&lt;DATE(2025,3,31),0,((E22*30.4)-VLOOKUP(E22*30.4,'TABLA ISR'!$B$5:$E$16,1))*VLOOKUP(E22*30.4,'TABLA ISR'!$B$5:$E$16,4)+VLOOKUP(E22*30.4,'TABLA ISR'!$B$5:$E$16,3)))</f>
        <v>0</v>
      </c>
      <c r="P22" s="22">
        <f t="shared" ref="P22" si="15">IFERROR(O22/M22,0)</f>
        <v>0</v>
      </c>
      <c r="Q22" s="13">
        <f t="shared" ref="Q22" si="16">L22*P22</f>
        <v>0</v>
      </c>
      <c r="T22" s="6"/>
    </row>
    <row r="23" spans="1:20" x14ac:dyDescent="0.25">
      <c r="A23" s="51"/>
      <c r="B23" s="47"/>
      <c r="C23" s="47"/>
      <c r="D23" s="52"/>
      <c r="E23" s="53"/>
      <c r="F23" s="53"/>
      <c r="G23" s="30">
        <f t="shared" si="10"/>
        <v>0</v>
      </c>
      <c r="H23" s="33">
        <f t="shared" si="1"/>
        <v>0</v>
      </c>
      <c r="I23" s="33">
        <f t="shared" si="2"/>
        <v>0</v>
      </c>
      <c r="J23" s="12">
        <f t="shared" si="9"/>
        <v>0</v>
      </c>
      <c r="K23" s="12">
        <f t="shared" si="8"/>
        <v>0</v>
      </c>
      <c r="L23" s="3">
        <f t="shared" si="4"/>
        <v>0</v>
      </c>
      <c r="M23" s="3">
        <f t="shared" si="5"/>
        <v>0</v>
      </c>
      <c r="N23" s="3">
        <f>IF(M23&gt;1,IF(C23&lt;DATE(2025,3,31),((((0*30.4)+M23)-VLOOKUP(((0*30.4)+M23),'TABLA ISR'!$B$5:$E$16,1))*(VLOOKUP(((0*30.4)+M23),'TABLA ISR'!$B$5:$E$16,4)))+(VLOOKUP(((0*30.4)+M23),'TABLA ISR'!$B$5:$E$16,3)),((((E23*30.4)+M23)-VLOOKUP(((E23*30.4)+M23),'TABLA ISR'!$B$5:$E$16,1))*(VLOOKUP(((E23*30.4)+M23),'TABLA ISR'!$B$5:$E$16,4)))+(VLOOKUP(((E23*30.4)+M23),'TABLA ISR'!$B$5:$E$16,3))),0)</f>
        <v>0</v>
      </c>
      <c r="O23" s="3">
        <f>IF(L23&lt;1,0,N23-IF(C23&lt;DATE(2025,3,31),0,((E23*30.4)-VLOOKUP(E23*30.4,'TABLA ISR'!$B$5:$E$16,1))*VLOOKUP(E23*30.4,'TABLA ISR'!$B$5:$E$16,4)+VLOOKUP(E23*30.4,'TABLA ISR'!$B$5:$E$16,3)))</f>
        <v>0</v>
      </c>
      <c r="P23" s="22">
        <f t="shared" si="6"/>
        <v>0</v>
      </c>
      <c r="Q23" s="13">
        <f t="shared" si="7"/>
        <v>0</v>
      </c>
      <c r="T23" s="6"/>
    </row>
    <row r="24" spans="1:20" x14ac:dyDescent="0.25">
      <c r="A24" s="51"/>
      <c r="B24" s="47"/>
      <c r="C24" s="47"/>
      <c r="D24" s="52"/>
      <c r="E24" s="53"/>
      <c r="F24" s="53"/>
      <c r="G24" s="30">
        <f t="shared" si="10"/>
        <v>0</v>
      </c>
      <c r="H24" s="33">
        <f t="shared" si="1"/>
        <v>0</v>
      </c>
      <c r="I24" s="33">
        <f t="shared" si="2"/>
        <v>0</v>
      </c>
      <c r="J24" s="12">
        <f t="shared" si="9"/>
        <v>0</v>
      </c>
      <c r="K24" s="12">
        <f t="shared" si="8"/>
        <v>0</v>
      </c>
      <c r="L24" s="3">
        <f t="shared" si="4"/>
        <v>0</v>
      </c>
      <c r="M24" s="3">
        <f t="shared" si="5"/>
        <v>0</v>
      </c>
      <c r="N24" s="3">
        <f>IF(M24&gt;1,IF(C24&lt;DATE(2025,3,31),((((0*30.4)+M24)-VLOOKUP(((0*30.4)+M24),'TABLA ISR'!$B$5:$E$16,1))*(VLOOKUP(((0*30.4)+M24),'TABLA ISR'!$B$5:$E$16,4)))+(VLOOKUP(((0*30.4)+M24),'TABLA ISR'!$B$5:$E$16,3)),((((E24*30.4)+M24)-VLOOKUP(((E24*30.4)+M24),'TABLA ISR'!$B$5:$E$16,1))*(VLOOKUP(((E24*30.4)+M24),'TABLA ISR'!$B$5:$E$16,4)))+(VLOOKUP(((E24*30.4)+M24),'TABLA ISR'!$B$5:$E$16,3))),0)</f>
        <v>0</v>
      </c>
      <c r="O24" s="3">
        <f>IF(L24&lt;1,0,N24-IF(C24&lt;DATE(2025,3,31),0,((E24*30.4)-VLOOKUP(E24*30.4,'TABLA ISR'!$B$5:$E$16,1))*VLOOKUP(E24*30.4,'TABLA ISR'!$B$5:$E$16,4)+VLOOKUP(E24*30.4,'TABLA ISR'!$B$5:$E$16,3)))</f>
        <v>0</v>
      </c>
      <c r="P24" s="22">
        <f t="shared" si="6"/>
        <v>0</v>
      </c>
      <c r="Q24" s="13">
        <f t="shared" si="7"/>
        <v>0</v>
      </c>
      <c r="T24" s="6"/>
    </row>
    <row r="25" spans="1:20" x14ac:dyDescent="0.25">
      <c r="A25" s="51"/>
      <c r="B25" s="47"/>
      <c r="C25" s="47"/>
      <c r="D25" s="52"/>
      <c r="E25" s="53"/>
      <c r="F25" s="53"/>
      <c r="G25" s="30">
        <f t="shared" ref="G25:G88" si="17">IF(-(_xlfn.DAYS(IF(B25&gt;DATE(2024,1,1),B25,DATE(2024,1,1)),IF(C25&lt;DATE(2024,12,31),C25,DATE(2024,12,31))+1))&lt;1,0,-(_xlfn.DAYS(IF(B25&gt;DATE(2024,1,1),B25,DATE(2024,1,1)),IF(C25&lt;DATE(2024,12,31),C25,DATE(2024,12,31))+1)))</f>
        <v>0</v>
      </c>
      <c r="H25" s="33">
        <f t="shared" ref="H25:H88" si="18">($H$3/SUM($G$11:$G$110))*G25</f>
        <v>0</v>
      </c>
      <c r="I25" s="33">
        <f t="shared" ref="I25:I88" si="19">($H$5/SUM($D$11:$D$110))*D25</f>
        <v>0</v>
      </c>
      <c r="J25" s="12">
        <f t="shared" ref="J25:J88" si="20">IF(H25+I25&lt;IF(F25&gt;(E25*30.4)*3,F25,(E25*30.4)*3),H25+I25,IF(F25&gt;(E25*30.4)*3,F25,(E25*30.4)*3))</f>
        <v>0</v>
      </c>
      <c r="K25" s="12">
        <f t="shared" ref="K25:K88" si="21">IF(D25&lt;1,0,$D$7*15)</f>
        <v>0</v>
      </c>
      <c r="L25" s="3">
        <f t="shared" ref="L25:L88" si="22">IF(J25-K25&lt;1,0,J25-K25)</f>
        <v>0</v>
      </c>
      <c r="M25" s="3">
        <f t="shared" ref="M25:M88" si="23">(L25/365)*30.4</f>
        <v>0</v>
      </c>
      <c r="N25" s="3">
        <f>IF(M25&gt;1,IF(C25&lt;DATE(2025,3,31),((((0*30.4)+M25)-VLOOKUP(((0*30.4)+M25),'TABLA ISR'!$B$5:$E$16,1))*(VLOOKUP(((0*30.4)+M25),'TABLA ISR'!$B$5:$E$16,4)))+(VLOOKUP(((0*30.4)+M25),'TABLA ISR'!$B$5:$E$16,3)),((((E25*30.4)+M25)-VLOOKUP(((E25*30.4)+M25),'TABLA ISR'!$B$5:$E$16,1))*(VLOOKUP(((E25*30.4)+M25),'TABLA ISR'!$B$5:$E$16,4)))+(VLOOKUP(((E25*30.4)+M25),'TABLA ISR'!$B$5:$E$16,3))),0)</f>
        <v>0</v>
      </c>
      <c r="O25" s="3">
        <f>IF(L25&lt;1,0,N25-IF(C25&lt;DATE(2025,3,31),0,((E25*30.4)-VLOOKUP(E25*30.4,'TABLA ISR'!$B$5:$E$16,1))*VLOOKUP(E25*30.4,'TABLA ISR'!$B$5:$E$16,4)+VLOOKUP(E25*30.4,'TABLA ISR'!$B$5:$E$16,3)))</f>
        <v>0</v>
      </c>
      <c r="P25" s="22">
        <f t="shared" ref="P25:P88" si="24">IFERROR(O25/M25,0)</f>
        <v>0</v>
      </c>
      <c r="Q25" s="13">
        <f t="shared" ref="Q25:Q88" si="25">L25*P25</f>
        <v>0</v>
      </c>
      <c r="T25" s="6"/>
    </row>
    <row r="26" spans="1:20" x14ac:dyDescent="0.25">
      <c r="A26" s="51"/>
      <c r="B26" s="47"/>
      <c r="C26" s="47"/>
      <c r="D26" s="52"/>
      <c r="E26" s="53"/>
      <c r="F26" s="53"/>
      <c r="G26" s="30">
        <f t="shared" si="17"/>
        <v>0</v>
      </c>
      <c r="H26" s="33">
        <f t="shared" si="18"/>
        <v>0</v>
      </c>
      <c r="I26" s="33">
        <f t="shared" si="19"/>
        <v>0</v>
      </c>
      <c r="J26" s="12">
        <f t="shared" si="20"/>
        <v>0</v>
      </c>
      <c r="K26" s="12">
        <f t="shared" si="21"/>
        <v>0</v>
      </c>
      <c r="L26" s="3">
        <f t="shared" si="22"/>
        <v>0</v>
      </c>
      <c r="M26" s="3">
        <f t="shared" si="23"/>
        <v>0</v>
      </c>
      <c r="N26" s="3">
        <f>IF(M26&gt;1,IF(C26&lt;DATE(2025,3,31),((((0*30.4)+M26)-VLOOKUP(((0*30.4)+M26),'TABLA ISR'!$B$5:$E$16,1))*(VLOOKUP(((0*30.4)+M26),'TABLA ISR'!$B$5:$E$16,4)))+(VLOOKUP(((0*30.4)+M26),'TABLA ISR'!$B$5:$E$16,3)),((((E26*30.4)+M26)-VLOOKUP(((E26*30.4)+M26),'TABLA ISR'!$B$5:$E$16,1))*(VLOOKUP(((E26*30.4)+M26),'TABLA ISR'!$B$5:$E$16,4)))+(VLOOKUP(((E26*30.4)+M26),'TABLA ISR'!$B$5:$E$16,3))),0)</f>
        <v>0</v>
      </c>
      <c r="O26" s="3">
        <f>IF(L26&lt;1,0,N26-IF(C26&lt;DATE(2025,3,31),0,((E26*30.4)-VLOOKUP(E26*30.4,'TABLA ISR'!$B$5:$E$16,1))*VLOOKUP(E26*30.4,'TABLA ISR'!$B$5:$E$16,4)+VLOOKUP(E26*30.4,'TABLA ISR'!$B$5:$E$16,3)))</f>
        <v>0</v>
      </c>
      <c r="P26" s="22">
        <f t="shared" si="24"/>
        <v>0</v>
      </c>
      <c r="Q26" s="13">
        <f t="shared" si="25"/>
        <v>0</v>
      </c>
      <c r="T26" s="6"/>
    </row>
    <row r="27" spans="1:20" x14ac:dyDescent="0.25">
      <c r="A27" s="51"/>
      <c r="B27" s="47"/>
      <c r="C27" s="47"/>
      <c r="D27" s="52"/>
      <c r="E27" s="53"/>
      <c r="F27" s="53"/>
      <c r="G27" s="30">
        <f t="shared" si="17"/>
        <v>0</v>
      </c>
      <c r="H27" s="33">
        <f t="shared" si="18"/>
        <v>0</v>
      </c>
      <c r="I27" s="33">
        <f t="shared" si="19"/>
        <v>0</v>
      </c>
      <c r="J27" s="12">
        <f t="shared" si="20"/>
        <v>0</v>
      </c>
      <c r="K27" s="12">
        <f t="shared" si="21"/>
        <v>0</v>
      </c>
      <c r="L27" s="3">
        <f t="shared" si="22"/>
        <v>0</v>
      </c>
      <c r="M27" s="3">
        <f t="shared" si="23"/>
        <v>0</v>
      </c>
      <c r="N27" s="3">
        <f>IF(M27&gt;1,IF(C27&lt;DATE(2025,3,31),((((0*30.4)+M27)-VLOOKUP(((0*30.4)+M27),'TABLA ISR'!$B$5:$E$16,1))*(VLOOKUP(((0*30.4)+M27),'TABLA ISR'!$B$5:$E$16,4)))+(VLOOKUP(((0*30.4)+M27),'TABLA ISR'!$B$5:$E$16,3)),((((E27*30.4)+M27)-VLOOKUP(((E27*30.4)+M27),'TABLA ISR'!$B$5:$E$16,1))*(VLOOKUP(((E27*30.4)+M27),'TABLA ISR'!$B$5:$E$16,4)))+(VLOOKUP(((E27*30.4)+M27),'TABLA ISR'!$B$5:$E$16,3))),0)</f>
        <v>0</v>
      </c>
      <c r="O27" s="3">
        <f>IF(L27&lt;1,0,N27-IF(C27&lt;DATE(2025,3,31),0,((E27*30.4)-VLOOKUP(E27*30.4,'TABLA ISR'!$B$5:$E$16,1))*VLOOKUP(E27*30.4,'TABLA ISR'!$B$5:$E$16,4)+VLOOKUP(E27*30.4,'TABLA ISR'!$B$5:$E$16,3)))</f>
        <v>0</v>
      </c>
      <c r="P27" s="22">
        <f t="shared" si="24"/>
        <v>0</v>
      </c>
      <c r="Q27" s="13">
        <f t="shared" si="25"/>
        <v>0</v>
      </c>
      <c r="T27" s="6"/>
    </row>
    <row r="28" spans="1:20" x14ac:dyDescent="0.25">
      <c r="A28" s="51"/>
      <c r="B28" s="47"/>
      <c r="C28" s="47"/>
      <c r="D28" s="52"/>
      <c r="E28" s="53"/>
      <c r="F28" s="53"/>
      <c r="G28" s="30">
        <f t="shared" si="17"/>
        <v>0</v>
      </c>
      <c r="H28" s="33">
        <f t="shared" si="18"/>
        <v>0</v>
      </c>
      <c r="I28" s="33">
        <f t="shared" si="19"/>
        <v>0</v>
      </c>
      <c r="J28" s="12">
        <f t="shared" si="20"/>
        <v>0</v>
      </c>
      <c r="K28" s="12">
        <f t="shared" si="21"/>
        <v>0</v>
      </c>
      <c r="L28" s="3">
        <f t="shared" si="22"/>
        <v>0</v>
      </c>
      <c r="M28" s="3">
        <f t="shared" si="23"/>
        <v>0</v>
      </c>
      <c r="N28" s="3">
        <f>IF(M28&gt;1,IF(C28&lt;DATE(2025,3,31),((((0*30.4)+M28)-VLOOKUP(((0*30.4)+M28),'TABLA ISR'!$B$5:$E$16,1))*(VLOOKUP(((0*30.4)+M28),'TABLA ISR'!$B$5:$E$16,4)))+(VLOOKUP(((0*30.4)+M28),'TABLA ISR'!$B$5:$E$16,3)),((((E28*30.4)+M28)-VLOOKUP(((E28*30.4)+M28),'TABLA ISR'!$B$5:$E$16,1))*(VLOOKUP(((E28*30.4)+M28),'TABLA ISR'!$B$5:$E$16,4)))+(VLOOKUP(((E28*30.4)+M28),'TABLA ISR'!$B$5:$E$16,3))),0)</f>
        <v>0</v>
      </c>
      <c r="O28" s="3">
        <f>IF(L28&lt;1,0,N28-IF(C28&lt;DATE(2025,3,31),0,((E28*30.4)-VLOOKUP(E28*30.4,'TABLA ISR'!$B$5:$E$16,1))*VLOOKUP(E28*30.4,'TABLA ISR'!$B$5:$E$16,4)+VLOOKUP(E28*30.4,'TABLA ISR'!$B$5:$E$16,3)))</f>
        <v>0</v>
      </c>
      <c r="P28" s="22">
        <f t="shared" si="24"/>
        <v>0</v>
      </c>
      <c r="Q28" s="13">
        <f t="shared" si="25"/>
        <v>0</v>
      </c>
      <c r="T28" s="6"/>
    </row>
    <row r="29" spans="1:20" x14ac:dyDescent="0.25">
      <c r="A29" s="51"/>
      <c r="B29" s="47"/>
      <c r="C29" s="47"/>
      <c r="D29" s="52"/>
      <c r="E29" s="53"/>
      <c r="F29" s="53"/>
      <c r="G29" s="30">
        <f t="shared" si="17"/>
        <v>0</v>
      </c>
      <c r="H29" s="33">
        <f t="shared" si="18"/>
        <v>0</v>
      </c>
      <c r="I29" s="33">
        <f t="shared" si="19"/>
        <v>0</v>
      </c>
      <c r="J29" s="12">
        <f t="shared" si="20"/>
        <v>0</v>
      </c>
      <c r="K29" s="12">
        <f t="shared" si="21"/>
        <v>0</v>
      </c>
      <c r="L29" s="3">
        <f t="shared" si="22"/>
        <v>0</v>
      </c>
      <c r="M29" s="3">
        <f t="shared" si="23"/>
        <v>0</v>
      </c>
      <c r="N29" s="3">
        <f>IF(M29&gt;1,IF(C29&lt;DATE(2025,3,31),((((0*30.4)+M29)-VLOOKUP(((0*30.4)+M29),'TABLA ISR'!$B$5:$E$16,1))*(VLOOKUP(((0*30.4)+M29),'TABLA ISR'!$B$5:$E$16,4)))+(VLOOKUP(((0*30.4)+M29),'TABLA ISR'!$B$5:$E$16,3)),((((E29*30.4)+M29)-VLOOKUP(((E29*30.4)+M29),'TABLA ISR'!$B$5:$E$16,1))*(VLOOKUP(((E29*30.4)+M29),'TABLA ISR'!$B$5:$E$16,4)))+(VLOOKUP(((E29*30.4)+M29),'TABLA ISR'!$B$5:$E$16,3))),0)</f>
        <v>0</v>
      </c>
      <c r="O29" s="3">
        <f>IF(L29&lt;1,0,N29-IF(C29&lt;DATE(2025,3,31),0,((E29*30.4)-VLOOKUP(E29*30.4,'TABLA ISR'!$B$5:$E$16,1))*VLOOKUP(E29*30.4,'TABLA ISR'!$B$5:$E$16,4)+VLOOKUP(E29*30.4,'TABLA ISR'!$B$5:$E$16,3)))</f>
        <v>0</v>
      </c>
      <c r="P29" s="22">
        <f t="shared" si="24"/>
        <v>0</v>
      </c>
      <c r="Q29" s="13">
        <f t="shared" si="25"/>
        <v>0</v>
      </c>
      <c r="T29" s="6"/>
    </row>
    <row r="30" spans="1:20" x14ac:dyDescent="0.25">
      <c r="A30" s="51"/>
      <c r="B30" s="47"/>
      <c r="C30" s="47"/>
      <c r="D30" s="52"/>
      <c r="E30" s="53"/>
      <c r="F30" s="53"/>
      <c r="G30" s="30">
        <f t="shared" si="17"/>
        <v>0</v>
      </c>
      <c r="H30" s="33">
        <f t="shared" si="18"/>
        <v>0</v>
      </c>
      <c r="I30" s="33">
        <f t="shared" si="19"/>
        <v>0</v>
      </c>
      <c r="J30" s="12">
        <f t="shared" si="20"/>
        <v>0</v>
      </c>
      <c r="K30" s="12">
        <f t="shared" si="21"/>
        <v>0</v>
      </c>
      <c r="L30" s="3">
        <f t="shared" si="22"/>
        <v>0</v>
      </c>
      <c r="M30" s="3">
        <f t="shared" si="23"/>
        <v>0</v>
      </c>
      <c r="N30" s="3">
        <f>IF(M30&gt;1,IF(C30&lt;DATE(2025,3,31),((((0*30.4)+M30)-VLOOKUP(((0*30.4)+M30),'TABLA ISR'!$B$5:$E$16,1))*(VLOOKUP(((0*30.4)+M30),'TABLA ISR'!$B$5:$E$16,4)))+(VLOOKUP(((0*30.4)+M30),'TABLA ISR'!$B$5:$E$16,3)),((((E30*30.4)+M30)-VLOOKUP(((E30*30.4)+M30),'TABLA ISR'!$B$5:$E$16,1))*(VLOOKUP(((E30*30.4)+M30),'TABLA ISR'!$B$5:$E$16,4)))+(VLOOKUP(((E30*30.4)+M30),'TABLA ISR'!$B$5:$E$16,3))),0)</f>
        <v>0</v>
      </c>
      <c r="O30" s="3">
        <f>IF(L30&lt;1,0,N30-IF(C30&lt;DATE(2025,3,31),0,((E30*30.4)-VLOOKUP(E30*30.4,'TABLA ISR'!$B$5:$E$16,1))*VLOOKUP(E30*30.4,'TABLA ISR'!$B$5:$E$16,4)+VLOOKUP(E30*30.4,'TABLA ISR'!$B$5:$E$16,3)))</f>
        <v>0</v>
      </c>
      <c r="P30" s="22">
        <f t="shared" si="24"/>
        <v>0</v>
      </c>
      <c r="Q30" s="13">
        <f t="shared" si="25"/>
        <v>0</v>
      </c>
      <c r="T30" s="6"/>
    </row>
    <row r="31" spans="1:20" x14ac:dyDescent="0.25">
      <c r="A31" s="51"/>
      <c r="B31" s="47"/>
      <c r="C31" s="47"/>
      <c r="D31" s="52"/>
      <c r="E31" s="53"/>
      <c r="F31" s="53"/>
      <c r="G31" s="30">
        <f t="shared" si="17"/>
        <v>0</v>
      </c>
      <c r="H31" s="33">
        <f t="shared" si="18"/>
        <v>0</v>
      </c>
      <c r="I31" s="33">
        <f t="shared" si="19"/>
        <v>0</v>
      </c>
      <c r="J31" s="12">
        <f t="shared" si="20"/>
        <v>0</v>
      </c>
      <c r="K31" s="12">
        <f t="shared" si="21"/>
        <v>0</v>
      </c>
      <c r="L31" s="3">
        <f t="shared" si="22"/>
        <v>0</v>
      </c>
      <c r="M31" s="3">
        <f t="shared" si="23"/>
        <v>0</v>
      </c>
      <c r="N31" s="3">
        <f>IF(M31&gt;1,IF(C31&lt;DATE(2025,3,31),((((0*30.4)+M31)-VLOOKUP(((0*30.4)+M31),'TABLA ISR'!$B$5:$E$16,1))*(VLOOKUP(((0*30.4)+M31),'TABLA ISR'!$B$5:$E$16,4)))+(VLOOKUP(((0*30.4)+M31),'TABLA ISR'!$B$5:$E$16,3)),((((E31*30.4)+M31)-VLOOKUP(((E31*30.4)+M31),'TABLA ISR'!$B$5:$E$16,1))*(VLOOKUP(((E31*30.4)+M31),'TABLA ISR'!$B$5:$E$16,4)))+(VLOOKUP(((E31*30.4)+M31),'TABLA ISR'!$B$5:$E$16,3))),0)</f>
        <v>0</v>
      </c>
      <c r="O31" s="3">
        <f>IF(L31&lt;1,0,N31-IF(C31&lt;DATE(2025,3,31),0,((E31*30.4)-VLOOKUP(E31*30.4,'TABLA ISR'!$B$5:$E$16,1))*VLOOKUP(E31*30.4,'TABLA ISR'!$B$5:$E$16,4)+VLOOKUP(E31*30.4,'TABLA ISR'!$B$5:$E$16,3)))</f>
        <v>0</v>
      </c>
      <c r="P31" s="22">
        <f t="shared" si="24"/>
        <v>0</v>
      </c>
      <c r="Q31" s="13">
        <f t="shared" si="25"/>
        <v>0</v>
      </c>
      <c r="T31" s="6"/>
    </row>
    <row r="32" spans="1:20" x14ac:dyDescent="0.25">
      <c r="A32" s="51"/>
      <c r="B32" s="47"/>
      <c r="C32" s="47"/>
      <c r="D32" s="52"/>
      <c r="E32" s="53"/>
      <c r="F32" s="53"/>
      <c r="G32" s="30">
        <f t="shared" si="17"/>
        <v>0</v>
      </c>
      <c r="H32" s="33">
        <f t="shared" si="18"/>
        <v>0</v>
      </c>
      <c r="I32" s="33">
        <f t="shared" si="19"/>
        <v>0</v>
      </c>
      <c r="J32" s="12">
        <f t="shared" si="20"/>
        <v>0</v>
      </c>
      <c r="K32" s="12">
        <f t="shared" si="21"/>
        <v>0</v>
      </c>
      <c r="L32" s="3">
        <f t="shared" si="22"/>
        <v>0</v>
      </c>
      <c r="M32" s="3">
        <f t="shared" si="23"/>
        <v>0</v>
      </c>
      <c r="N32" s="3">
        <f>IF(M32&gt;1,IF(C32&lt;DATE(2025,3,31),((((0*30.4)+M32)-VLOOKUP(((0*30.4)+M32),'TABLA ISR'!$B$5:$E$16,1))*(VLOOKUP(((0*30.4)+M32),'TABLA ISR'!$B$5:$E$16,4)))+(VLOOKUP(((0*30.4)+M32),'TABLA ISR'!$B$5:$E$16,3)),((((E32*30.4)+M32)-VLOOKUP(((E32*30.4)+M32),'TABLA ISR'!$B$5:$E$16,1))*(VLOOKUP(((E32*30.4)+M32),'TABLA ISR'!$B$5:$E$16,4)))+(VLOOKUP(((E32*30.4)+M32),'TABLA ISR'!$B$5:$E$16,3))),0)</f>
        <v>0</v>
      </c>
      <c r="O32" s="3">
        <f>IF(L32&lt;1,0,N32-IF(C32&lt;DATE(2025,3,31),0,((E32*30.4)-VLOOKUP(E32*30.4,'TABLA ISR'!$B$5:$E$16,1))*VLOOKUP(E32*30.4,'TABLA ISR'!$B$5:$E$16,4)+VLOOKUP(E32*30.4,'TABLA ISR'!$B$5:$E$16,3)))</f>
        <v>0</v>
      </c>
      <c r="P32" s="22">
        <f t="shared" si="24"/>
        <v>0</v>
      </c>
      <c r="Q32" s="13">
        <f t="shared" si="25"/>
        <v>0</v>
      </c>
      <c r="T32" s="6"/>
    </row>
    <row r="33" spans="1:20" x14ac:dyDescent="0.25">
      <c r="A33" s="51"/>
      <c r="B33" s="47"/>
      <c r="C33" s="47"/>
      <c r="D33" s="52"/>
      <c r="E33" s="53"/>
      <c r="F33" s="53"/>
      <c r="G33" s="30">
        <f t="shared" si="17"/>
        <v>0</v>
      </c>
      <c r="H33" s="33">
        <f t="shared" si="18"/>
        <v>0</v>
      </c>
      <c r="I33" s="33">
        <f t="shared" si="19"/>
        <v>0</v>
      </c>
      <c r="J33" s="12">
        <f t="shared" si="20"/>
        <v>0</v>
      </c>
      <c r="K33" s="12">
        <f t="shared" si="21"/>
        <v>0</v>
      </c>
      <c r="L33" s="3">
        <f t="shared" si="22"/>
        <v>0</v>
      </c>
      <c r="M33" s="3">
        <f t="shared" si="23"/>
        <v>0</v>
      </c>
      <c r="N33" s="3">
        <f>IF(M33&gt;1,IF(C33&lt;DATE(2025,3,31),((((0*30.4)+M33)-VLOOKUP(((0*30.4)+M33),'TABLA ISR'!$B$5:$E$16,1))*(VLOOKUP(((0*30.4)+M33),'TABLA ISR'!$B$5:$E$16,4)))+(VLOOKUP(((0*30.4)+M33),'TABLA ISR'!$B$5:$E$16,3)),((((E33*30.4)+M33)-VLOOKUP(((E33*30.4)+M33),'TABLA ISR'!$B$5:$E$16,1))*(VLOOKUP(((E33*30.4)+M33),'TABLA ISR'!$B$5:$E$16,4)))+(VLOOKUP(((E33*30.4)+M33),'TABLA ISR'!$B$5:$E$16,3))),0)</f>
        <v>0</v>
      </c>
      <c r="O33" s="3">
        <f>IF(L33&lt;1,0,N33-IF(C33&lt;DATE(2025,3,31),0,((E33*30.4)-VLOOKUP(E33*30.4,'TABLA ISR'!$B$5:$E$16,1))*VLOOKUP(E33*30.4,'TABLA ISR'!$B$5:$E$16,4)+VLOOKUP(E33*30.4,'TABLA ISR'!$B$5:$E$16,3)))</f>
        <v>0</v>
      </c>
      <c r="P33" s="22">
        <f t="shared" si="24"/>
        <v>0</v>
      </c>
      <c r="Q33" s="13">
        <f t="shared" si="25"/>
        <v>0</v>
      </c>
      <c r="T33" s="6"/>
    </row>
    <row r="34" spans="1:20" x14ac:dyDescent="0.25">
      <c r="A34" s="51"/>
      <c r="B34" s="47"/>
      <c r="C34" s="47"/>
      <c r="D34" s="52"/>
      <c r="E34" s="53"/>
      <c r="F34" s="53"/>
      <c r="G34" s="30">
        <f t="shared" si="17"/>
        <v>0</v>
      </c>
      <c r="H34" s="33">
        <f t="shared" si="18"/>
        <v>0</v>
      </c>
      <c r="I34" s="33">
        <f t="shared" si="19"/>
        <v>0</v>
      </c>
      <c r="J34" s="12">
        <f t="shared" si="20"/>
        <v>0</v>
      </c>
      <c r="K34" s="12">
        <f t="shared" si="21"/>
        <v>0</v>
      </c>
      <c r="L34" s="3">
        <f t="shared" si="22"/>
        <v>0</v>
      </c>
      <c r="M34" s="3">
        <f t="shared" si="23"/>
        <v>0</v>
      </c>
      <c r="N34" s="3">
        <f>IF(M34&gt;1,IF(C34&lt;DATE(2025,3,31),((((0*30.4)+M34)-VLOOKUP(((0*30.4)+M34),'TABLA ISR'!$B$5:$E$16,1))*(VLOOKUP(((0*30.4)+M34),'TABLA ISR'!$B$5:$E$16,4)))+(VLOOKUP(((0*30.4)+M34),'TABLA ISR'!$B$5:$E$16,3)),((((E34*30.4)+M34)-VLOOKUP(((E34*30.4)+M34),'TABLA ISR'!$B$5:$E$16,1))*(VLOOKUP(((E34*30.4)+M34),'TABLA ISR'!$B$5:$E$16,4)))+(VLOOKUP(((E34*30.4)+M34),'TABLA ISR'!$B$5:$E$16,3))),0)</f>
        <v>0</v>
      </c>
      <c r="O34" s="3">
        <f>IF(L34&lt;1,0,N34-IF(C34&lt;DATE(2025,3,31),0,((E34*30.4)-VLOOKUP(E34*30.4,'TABLA ISR'!$B$5:$E$16,1))*VLOOKUP(E34*30.4,'TABLA ISR'!$B$5:$E$16,4)+VLOOKUP(E34*30.4,'TABLA ISR'!$B$5:$E$16,3)))</f>
        <v>0</v>
      </c>
      <c r="P34" s="22">
        <f t="shared" si="24"/>
        <v>0</v>
      </c>
      <c r="Q34" s="13">
        <f t="shared" si="25"/>
        <v>0</v>
      </c>
      <c r="T34" s="6"/>
    </row>
    <row r="35" spans="1:20" x14ac:dyDescent="0.25">
      <c r="A35" s="51"/>
      <c r="B35" s="47"/>
      <c r="C35" s="47"/>
      <c r="D35" s="52"/>
      <c r="E35" s="53"/>
      <c r="F35" s="53"/>
      <c r="G35" s="30">
        <f t="shared" si="17"/>
        <v>0</v>
      </c>
      <c r="H35" s="33">
        <f t="shared" si="18"/>
        <v>0</v>
      </c>
      <c r="I35" s="33">
        <f t="shared" si="19"/>
        <v>0</v>
      </c>
      <c r="J35" s="12">
        <f t="shared" si="20"/>
        <v>0</v>
      </c>
      <c r="K35" s="12">
        <f t="shared" si="21"/>
        <v>0</v>
      </c>
      <c r="L35" s="3">
        <f t="shared" si="22"/>
        <v>0</v>
      </c>
      <c r="M35" s="3">
        <f t="shared" si="23"/>
        <v>0</v>
      </c>
      <c r="N35" s="3">
        <f>IF(M35&gt;1,IF(C35&lt;DATE(2025,3,31),((((0*30.4)+M35)-VLOOKUP(((0*30.4)+M35),'TABLA ISR'!$B$5:$E$16,1))*(VLOOKUP(((0*30.4)+M35),'TABLA ISR'!$B$5:$E$16,4)))+(VLOOKUP(((0*30.4)+M35),'TABLA ISR'!$B$5:$E$16,3)),((((E35*30.4)+M35)-VLOOKUP(((E35*30.4)+M35),'TABLA ISR'!$B$5:$E$16,1))*(VLOOKUP(((E35*30.4)+M35),'TABLA ISR'!$B$5:$E$16,4)))+(VLOOKUP(((E35*30.4)+M35),'TABLA ISR'!$B$5:$E$16,3))),0)</f>
        <v>0</v>
      </c>
      <c r="O35" s="3">
        <f>IF(L35&lt;1,0,N35-IF(C35&lt;DATE(2025,3,31),0,((E35*30.4)-VLOOKUP(E35*30.4,'TABLA ISR'!$B$5:$E$16,1))*VLOOKUP(E35*30.4,'TABLA ISR'!$B$5:$E$16,4)+VLOOKUP(E35*30.4,'TABLA ISR'!$B$5:$E$16,3)))</f>
        <v>0</v>
      </c>
      <c r="P35" s="22">
        <f t="shared" si="24"/>
        <v>0</v>
      </c>
      <c r="Q35" s="13">
        <f t="shared" si="25"/>
        <v>0</v>
      </c>
      <c r="T35" s="6"/>
    </row>
    <row r="36" spans="1:20" x14ac:dyDescent="0.25">
      <c r="A36" s="51"/>
      <c r="B36" s="47"/>
      <c r="C36" s="47"/>
      <c r="D36" s="52"/>
      <c r="E36" s="53"/>
      <c r="F36" s="53"/>
      <c r="G36" s="30">
        <f t="shared" si="17"/>
        <v>0</v>
      </c>
      <c r="H36" s="33">
        <f t="shared" si="18"/>
        <v>0</v>
      </c>
      <c r="I36" s="33">
        <f t="shared" si="19"/>
        <v>0</v>
      </c>
      <c r="J36" s="12">
        <f t="shared" si="20"/>
        <v>0</v>
      </c>
      <c r="K36" s="12">
        <f t="shared" si="21"/>
        <v>0</v>
      </c>
      <c r="L36" s="3">
        <f t="shared" si="22"/>
        <v>0</v>
      </c>
      <c r="M36" s="3">
        <f t="shared" si="23"/>
        <v>0</v>
      </c>
      <c r="N36" s="3">
        <f>IF(M36&gt;1,IF(C36&lt;DATE(2025,3,31),((((0*30.4)+M36)-VLOOKUP(((0*30.4)+M36),'TABLA ISR'!$B$5:$E$16,1))*(VLOOKUP(((0*30.4)+M36),'TABLA ISR'!$B$5:$E$16,4)))+(VLOOKUP(((0*30.4)+M36),'TABLA ISR'!$B$5:$E$16,3)),((((E36*30.4)+M36)-VLOOKUP(((E36*30.4)+M36),'TABLA ISR'!$B$5:$E$16,1))*(VLOOKUP(((E36*30.4)+M36),'TABLA ISR'!$B$5:$E$16,4)))+(VLOOKUP(((E36*30.4)+M36),'TABLA ISR'!$B$5:$E$16,3))),0)</f>
        <v>0</v>
      </c>
      <c r="O36" s="3">
        <f>IF(L36&lt;1,0,N36-IF(C36&lt;DATE(2025,3,31),0,((E36*30.4)-VLOOKUP(E36*30.4,'TABLA ISR'!$B$5:$E$16,1))*VLOOKUP(E36*30.4,'TABLA ISR'!$B$5:$E$16,4)+VLOOKUP(E36*30.4,'TABLA ISR'!$B$5:$E$16,3)))</f>
        <v>0</v>
      </c>
      <c r="P36" s="22">
        <f t="shared" si="24"/>
        <v>0</v>
      </c>
      <c r="Q36" s="13">
        <f t="shared" si="25"/>
        <v>0</v>
      </c>
      <c r="T36" s="6"/>
    </row>
    <row r="37" spans="1:20" x14ac:dyDescent="0.25">
      <c r="A37" s="51"/>
      <c r="B37" s="47"/>
      <c r="C37" s="47"/>
      <c r="D37" s="52"/>
      <c r="E37" s="53"/>
      <c r="F37" s="53"/>
      <c r="G37" s="30">
        <f t="shared" si="17"/>
        <v>0</v>
      </c>
      <c r="H37" s="33">
        <f t="shared" si="18"/>
        <v>0</v>
      </c>
      <c r="I37" s="33">
        <f t="shared" si="19"/>
        <v>0</v>
      </c>
      <c r="J37" s="12">
        <f t="shared" si="20"/>
        <v>0</v>
      </c>
      <c r="K37" s="12">
        <f t="shared" si="21"/>
        <v>0</v>
      </c>
      <c r="L37" s="3">
        <f t="shared" si="22"/>
        <v>0</v>
      </c>
      <c r="M37" s="3">
        <f t="shared" si="23"/>
        <v>0</v>
      </c>
      <c r="N37" s="3">
        <f>IF(M37&gt;1,IF(C37&lt;DATE(2025,3,31),((((0*30.4)+M37)-VLOOKUP(((0*30.4)+M37),'TABLA ISR'!$B$5:$E$16,1))*(VLOOKUP(((0*30.4)+M37),'TABLA ISR'!$B$5:$E$16,4)))+(VLOOKUP(((0*30.4)+M37),'TABLA ISR'!$B$5:$E$16,3)),((((E37*30.4)+M37)-VLOOKUP(((E37*30.4)+M37),'TABLA ISR'!$B$5:$E$16,1))*(VLOOKUP(((E37*30.4)+M37),'TABLA ISR'!$B$5:$E$16,4)))+(VLOOKUP(((E37*30.4)+M37),'TABLA ISR'!$B$5:$E$16,3))),0)</f>
        <v>0</v>
      </c>
      <c r="O37" s="3">
        <f>IF(L37&lt;1,0,N37-IF(C37&lt;DATE(2025,3,31),0,((E37*30.4)-VLOOKUP(E37*30.4,'TABLA ISR'!$B$5:$E$16,1))*VLOOKUP(E37*30.4,'TABLA ISR'!$B$5:$E$16,4)+VLOOKUP(E37*30.4,'TABLA ISR'!$B$5:$E$16,3)))</f>
        <v>0</v>
      </c>
      <c r="P37" s="22">
        <f t="shared" si="24"/>
        <v>0</v>
      </c>
      <c r="Q37" s="13">
        <f t="shared" si="25"/>
        <v>0</v>
      </c>
      <c r="T37" s="6"/>
    </row>
    <row r="38" spans="1:20" x14ac:dyDescent="0.25">
      <c r="A38" s="51"/>
      <c r="B38" s="47"/>
      <c r="C38" s="47"/>
      <c r="D38" s="52"/>
      <c r="E38" s="53"/>
      <c r="F38" s="53"/>
      <c r="G38" s="30">
        <f t="shared" si="17"/>
        <v>0</v>
      </c>
      <c r="H38" s="33">
        <f t="shared" si="18"/>
        <v>0</v>
      </c>
      <c r="I38" s="33">
        <f t="shared" si="19"/>
        <v>0</v>
      </c>
      <c r="J38" s="12">
        <f t="shared" si="20"/>
        <v>0</v>
      </c>
      <c r="K38" s="12">
        <f t="shared" si="21"/>
        <v>0</v>
      </c>
      <c r="L38" s="3">
        <f t="shared" si="22"/>
        <v>0</v>
      </c>
      <c r="M38" s="3">
        <f t="shared" si="23"/>
        <v>0</v>
      </c>
      <c r="N38" s="3">
        <f>IF(M38&gt;1,IF(C38&lt;DATE(2025,3,31),((((0*30.4)+M38)-VLOOKUP(((0*30.4)+M38),'TABLA ISR'!$B$5:$E$16,1))*(VLOOKUP(((0*30.4)+M38),'TABLA ISR'!$B$5:$E$16,4)))+(VLOOKUP(((0*30.4)+M38),'TABLA ISR'!$B$5:$E$16,3)),((((E38*30.4)+M38)-VLOOKUP(((E38*30.4)+M38),'TABLA ISR'!$B$5:$E$16,1))*(VLOOKUP(((E38*30.4)+M38),'TABLA ISR'!$B$5:$E$16,4)))+(VLOOKUP(((E38*30.4)+M38),'TABLA ISR'!$B$5:$E$16,3))),0)</f>
        <v>0</v>
      </c>
      <c r="O38" s="3">
        <f>IF(L38&lt;1,0,N38-IF(C38&lt;DATE(2025,3,31),0,((E38*30.4)-VLOOKUP(E38*30.4,'TABLA ISR'!$B$5:$E$16,1))*VLOOKUP(E38*30.4,'TABLA ISR'!$B$5:$E$16,4)+VLOOKUP(E38*30.4,'TABLA ISR'!$B$5:$E$16,3)))</f>
        <v>0</v>
      </c>
      <c r="P38" s="22">
        <f t="shared" si="24"/>
        <v>0</v>
      </c>
      <c r="Q38" s="13">
        <f t="shared" si="25"/>
        <v>0</v>
      </c>
      <c r="T38" s="6"/>
    </row>
    <row r="39" spans="1:20" x14ac:dyDescent="0.25">
      <c r="A39" s="51"/>
      <c r="B39" s="47"/>
      <c r="C39" s="47"/>
      <c r="D39" s="52"/>
      <c r="E39" s="53"/>
      <c r="F39" s="53"/>
      <c r="G39" s="30">
        <f t="shared" si="17"/>
        <v>0</v>
      </c>
      <c r="H39" s="33">
        <f t="shared" si="18"/>
        <v>0</v>
      </c>
      <c r="I39" s="33">
        <f t="shared" si="19"/>
        <v>0</v>
      </c>
      <c r="J39" s="12">
        <f t="shared" si="20"/>
        <v>0</v>
      </c>
      <c r="K39" s="12">
        <f t="shared" si="21"/>
        <v>0</v>
      </c>
      <c r="L39" s="3">
        <f t="shared" si="22"/>
        <v>0</v>
      </c>
      <c r="M39" s="3">
        <f t="shared" si="23"/>
        <v>0</v>
      </c>
      <c r="N39" s="3">
        <f>IF(M39&gt;1,IF(C39&lt;DATE(2025,3,31),((((0*30.4)+M39)-VLOOKUP(((0*30.4)+M39),'TABLA ISR'!$B$5:$E$16,1))*(VLOOKUP(((0*30.4)+M39),'TABLA ISR'!$B$5:$E$16,4)))+(VLOOKUP(((0*30.4)+M39),'TABLA ISR'!$B$5:$E$16,3)),((((E39*30.4)+M39)-VLOOKUP(((E39*30.4)+M39),'TABLA ISR'!$B$5:$E$16,1))*(VLOOKUP(((E39*30.4)+M39),'TABLA ISR'!$B$5:$E$16,4)))+(VLOOKUP(((E39*30.4)+M39),'TABLA ISR'!$B$5:$E$16,3))),0)</f>
        <v>0</v>
      </c>
      <c r="O39" s="3">
        <f>IF(L39&lt;1,0,N39-IF(C39&lt;DATE(2025,3,31),0,((E39*30.4)-VLOOKUP(E39*30.4,'TABLA ISR'!$B$5:$E$16,1))*VLOOKUP(E39*30.4,'TABLA ISR'!$B$5:$E$16,4)+VLOOKUP(E39*30.4,'TABLA ISR'!$B$5:$E$16,3)))</f>
        <v>0</v>
      </c>
      <c r="P39" s="22">
        <f t="shared" si="24"/>
        <v>0</v>
      </c>
      <c r="Q39" s="13">
        <f t="shared" si="25"/>
        <v>0</v>
      </c>
      <c r="T39" s="6"/>
    </row>
    <row r="40" spans="1:20" x14ac:dyDescent="0.25">
      <c r="A40" s="51"/>
      <c r="B40" s="47"/>
      <c r="C40" s="47"/>
      <c r="D40" s="52"/>
      <c r="E40" s="53"/>
      <c r="F40" s="53"/>
      <c r="G40" s="30">
        <f t="shared" si="17"/>
        <v>0</v>
      </c>
      <c r="H40" s="33">
        <f t="shared" si="18"/>
        <v>0</v>
      </c>
      <c r="I40" s="33">
        <f t="shared" si="19"/>
        <v>0</v>
      </c>
      <c r="J40" s="12">
        <f t="shared" si="20"/>
        <v>0</v>
      </c>
      <c r="K40" s="12">
        <f t="shared" si="21"/>
        <v>0</v>
      </c>
      <c r="L40" s="3">
        <f t="shared" si="22"/>
        <v>0</v>
      </c>
      <c r="M40" s="3">
        <f t="shared" si="23"/>
        <v>0</v>
      </c>
      <c r="N40" s="3">
        <f>IF(M40&gt;1,IF(C40&lt;DATE(2025,3,31),((((0*30.4)+M40)-VLOOKUP(((0*30.4)+M40),'TABLA ISR'!$B$5:$E$16,1))*(VLOOKUP(((0*30.4)+M40),'TABLA ISR'!$B$5:$E$16,4)))+(VLOOKUP(((0*30.4)+M40),'TABLA ISR'!$B$5:$E$16,3)),((((E40*30.4)+M40)-VLOOKUP(((E40*30.4)+M40),'TABLA ISR'!$B$5:$E$16,1))*(VLOOKUP(((E40*30.4)+M40),'TABLA ISR'!$B$5:$E$16,4)))+(VLOOKUP(((E40*30.4)+M40),'TABLA ISR'!$B$5:$E$16,3))),0)</f>
        <v>0</v>
      </c>
      <c r="O40" s="3">
        <f>IF(L40&lt;1,0,N40-IF(C40&lt;DATE(2025,3,31),0,((E40*30.4)-VLOOKUP(E40*30.4,'TABLA ISR'!$B$5:$E$16,1))*VLOOKUP(E40*30.4,'TABLA ISR'!$B$5:$E$16,4)+VLOOKUP(E40*30.4,'TABLA ISR'!$B$5:$E$16,3)))</f>
        <v>0</v>
      </c>
      <c r="P40" s="22">
        <f t="shared" si="24"/>
        <v>0</v>
      </c>
      <c r="Q40" s="13">
        <f t="shared" si="25"/>
        <v>0</v>
      </c>
      <c r="T40" s="6"/>
    </row>
    <row r="41" spans="1:20" x14ac:dyDescent="0.25">
      <c r="A41" s="51"/>
      <c r="B41" s="47"/>
      <c r="C41" s="47"/>
      <c r="D41" s="52"/>
      <c r="E41" s="53"/>
      <c r="F41" s="53"/>
      <c r="G41" s="30">
        <f t="shared" si="17"/>
        <v>0</v>
      </c>
      <c r="H41" s="33">
        <f t="shared" si="18"/>
        <v>0</v>
      </c>
      <c r="I41" s="33">
        <f t="shared" si="19"/>
        <v>0</v>
      </c>
      <c r="J41" s="12">
        <f t="shared" si="20"/>
        <v>0</v>
      </c>
      <c r="K41" s="12">
        <f t="shared" si="21"/>
        <v>0</v>
      </c>
      <c r="L41" s="3">
        <f t="shared" si="22"/>
        <v>0</v>
      </c>
      <c r="M41" s="3">
        <f t="shared" si="23"/>
        <v>0</v>
      </c>
      <c r="N41" s="3">
        <f>IF(M41&gt;1,IF(C41&lt;DATE(2025,3,31),((((0*30.4)+M41)-VLOOKUP(((0*30.4)+M41),'TABLA ISR'!$B$5:$E$16,1))*(VLOOKUP(((0*30.4)+M41),'TABLA ISR'!$B$5:$E$16,4)))+(VLOOKUP(((0*30.4)+M41),'TABLA ISR'!$B$5:$E$16,3)),((((E41*30.4)+M41)-VLOOKUP(((E41*30.4)+M41),'TABLA ISR'!$B$5:$E$16,1))*(VLOOKUP(((E41*30.4)+M41),'TABLA ISR'!$B$5:$E$16,4)))+(VLOOKUP(((E41*30.4)+M41),'TABLA ISR'!$B$5:$E$16,3))),0)</f>
        <v>0</v>
      </c>
      <c r="O41" s="3">
        <f>IF(L41&lt;1,0,N41-IF(C41&lt;DATE(2025,3,31),0,((E41*30.4)-VLOOKUP(E41*30.4,'TABLA ISR'!$B$5:$E$16,1))*VLOOKUP(E41*30.4,'TABLA ISR'!$B$5:$E$16,4)+VLOOKUP(E41*30.4,'TABLA ISR'!$B$5:$E$16,3)))</f>
        <v>0</v>
      </c>
      <c r="P41" s="22">
        <f t="shared" si="24"/>
        <v>0</v>
      </c>
      <c r="Q41" s="13">
        <f t="shared" si="25"/>
        <v>0</v>
      </c>
      <c r="T41" s="6"/>
    </row>
    <row r="42" spans="1:20" x14ac:dyDescent="0.25">
      <c r="A42" s="51"/>
      <c r="B42" s="47"/>
      <c r="C42" s="47"/>
      <c r="D42" s="52"/>
      <c r="E42" s="53"/>
      <c r="F42" s="53"/>
      <c r="G42" s="30">
        <f t="shared" si="17"/>
        <v>0</v>
      </c>
      <c r="H42" s="33">
        <f t="shared" si="18"/>
        <v>0</v>
      </c>
      <c r="I42" s="33">
        <f t="shared" si="19"/>
        <v>0</v>
      </c>
      <c r="J42" s="12">
        <f t="shared" si="20"/>
        <v>0</v>
      </c>
      <c r="K42" s="12">
        <f t="shared" si="21"/>
        <v>0</v>
      </c>
      <c r="L42" s="3">
        <f t="shared" si="22"/>
        <v>0</v>
      </c>
      <c r="M42" s="3">
        <f t="shared" si="23"/>
        <v>0</v>
      </c>
      <c r="N42" s="3">
        <f>IF(M42&gt;1,IF(C42&lt;DATE(2025,3,31),((((0*30.4)+M42)-VLOOKUP(((0*30.4)+M42),'TABLA ISR'!$B$5:$E$16,1))*(VLOOKUP(((0*30.4)+M42),'TABLA ISR'!$B$5:$E$16,4)))+(VLOOKUP(((0*30.4)+M42),'TABLA ISR'!$B$5:$E$16,3)),((((E42*30.4)+M42)-VLOOKUP(((E42*30.4)+M42),'TABLA ISR'!$B$5:$E$16,1))*(VLOOKUP(((E42*30.4)+M42),'TABLA ISR'!$B$5:$E$16,4)))+(VLOOKUP(((E42*30.4)+M42),'TABLA ISR'!$B$5:$E$16,3))),0)</f>
        <v>0</v>
      </c>
      <c r="O42" s="3">
        <f>IF(L42&lt;1,0,N42-IF(C42&lt;DATE(2025,3,31),0,((E42*30.4)-VLOOKUP(E42*30.4,'TABLA ISR'!$B$5:$E$16,1))*VLOOKUP(E42*30.4,'TABLA ISR'!$B$5:$E$16,4)+VLOOKUP(E42*30.4,'TABLA ISR'!$B$5:$E$16,3)))</f>
        <v>0</v>
      </c>
      <c r="P42" s="22">
        <f t="shared" si="24"/>
        <v>0</v>
      </c>
      <c r="Q42" s="13">
        <f t="shared" si="25"/>
        <v>0</v>
      </c>
      <c r="T42" s="6"/>
    </row>
    <row r="43" spans="1:20" x14ac:dyDescent="0.25">
      <c r="A43" s="51"/>
      <c r="B43" s="47"/>
      <c r="C43" s="47"/>
      <c r="D43" s="52"/>
      <c r="E43" s="53"/>
      <c r="F43" s="53"/>
      <c r="G43" s="30">
        <f t="shared" si="17"/>
        <v>0</v>
      </c>
      <c r="H43" s="33">
        <f t="shared" si="18"/>
        <v>0</v>
      </c>
      <c r="I43" s="33">
        <f t="shared" si="19"/>
        <v>0</v>
      </c>
      <c r="J43" s="12">
        <f t="shared" si="20"/>
        <v>0</v>
      </c>
      <c r="K43" s="12">
        <f t="shared" si="21"/>
        <v>0</v>
      </c>
      <c r="L43" s="3">
        <f t="shared" si="22"/>
        <v>0</v>
      </c>
      <c r="M43" s="3">
        <f t="shared" si="23"/>
        <v>0</v>
      </c>
      <c r="N43" s="3">
        <f>IF(M43&gt;1,IF(C43&lt;DATE(2025,3,31),((((0*30.4)+M43)-VLOOKUP(((0*30.4)+M43),'TABLA ISR'!$B$5:$E$16,1))*(VLOOKUP(((0*30.4)+M43),'TABLA ISR'!$B$5:$E$16,4)))+(VLOOKUP(((0*30.4)+M43),'TABLA ISR'!$B$5:$E$16,3)),((((E43*30.4)+M43)-VLOOKUP(((E43*30.4)+M43),'TABLA ISR'!$B$5:$E$16,1))*(VLOOKUP(((E43*30.4)+M43),'TABLA ISR'!$B$5:$E$16,4)))+(VLOOKUP(((E43*30.4)+M43),'TABLA ISR'!$B$5:$E$16,3))),0)</f>
        <v>0</v>
      </c>
      <c r="O43" s="3">
        <f>IF(L43&lt;1,0,N43-IF(C43&lt;DATE(2025,3,31),0,((E43*30.4)-VLOOKUP(E43*30.4,'TABLA ISR'!$B$5:$E$16,1))*VLOOKUP(E43*30.4,'TABLA ISR'!$B$5:$E$16,4)+VLOOKUP(E43*30.4,'TABLA ISR'!$B$5:$E$16,3)))</f>
        <v>0</v>
      </c>
      <c r="P43" s="22">
        <f t="shared" si="24"/>
        <v>0</v>
      </c>
      <c r="Q43" s="13">
        <f t="shared" si="25"/>
        <v>0</v>
      </c>
      <c r="T43" s="6"/>
    </row>
    <row r="44" spans="1:20" x14ac:dyDescent="0.25">
      <c r="A44" s="51"/>
      <c r="B44" s="47"/>
      <c r="C44" s="47"/>
      <c r="D44" s="52"/>
      <c r="E44" s="53"/>
      <c r="F44" s="53"/>
      <c r="G44" s="30">
        <f t="shared" si="17"/>
        <v>0</v>
      </c>
      <c r="H44" s="33">
        <f t="shared" si="18"/>
        <v>0</v>
      </c>
      <c r="I44" s="33">
        <f t="shared" si="19"/>
        <v>0</v>
      </c>
      <c r="J44" s="12">
        <f t="shared" si="20"/>
        <v>0</v>
      </c>
      <c r="K44" s="12">
        <f t="shared" si="21"/>
        <v>0</v>
      </c>
      <c r="L44" s="3">
        <f t="shared" si="22"/>
        <v>0</v>
      </c>
      <c r="M44" s="3">
        <f t="shared" si="23"/>
        <v>0</v>
      </c>
      <c r="N44" s="3">
        <f>IF(M44&gt;1,IF(C44&lt;DATE(2025,3,31),((((0*30.4)+M44)-VLOOKUP(((0*30.4)+M44),'TABLA ISR'!$B$5:$E$16,1))*(VLOOKUP(((0*30.4)+M44),'TABLA ISR'!$B$5:$E$16,4)))+(VLOOKUP(((0*30.4)+M44),'TABLA ISR'!$B$5:$E$16,3)),((((E44*30.4)+M44)-VLOOKUP(((E44*30.4)+M44),'TABLA ISR'!$B$5:$E$16,1))*(VLOOKUP(((E44*30.4)+M44),'TABLA ISR'!$B$5:$E$16,4)))+(VLOOKUP(((E44*30.4)+M44),'TABLA ISR'!$B$5:$E$16,3))),0)</f>
        <v>0</v>
      </c>
      <c r="O44" s="3">
        <f>IF(L44&lt;1,0,N44-IF(C44&lt;DATE(2025,3,31),0,((E44*30.4)-VLOOKUP(E44*30.4,'TABLA ISR'!$B$5:$E$16,1))*VLOOKUP(E44*30.4,'TABLA ISR'!$B$5:$E$16,4)+VLOOKUP(E44*30.4,'TABLA ISR'!$B$5:$E$16,3)))</f>
        <v>0</v>
      </c>
      <c r="P44" s="22">
        <f t="shared" si="24"/>
        <v>0</v>
      </c>
      <c r="Q44" s="13">
        <f t="shared" si="25"/>
        <v>0</v>
      </c>
      <c r="T44" s="6"/>
    </row>
    <row r="45" spans="1:20" x14ac:dyDescent="0.25">
      <c r="A45" s="51"/>
      <c r="B45" s="47"/>
      <c r="C45" s="47"/>
      <c r="D45" s="52"/>
      <c r="E45" s="53"/>
      <c r="F45" s="53"/>
      <c r="G45" s="30">
        <f t="shared" si="17"/>
        <v>0</v>
      </c>
      <c r="H45" s="33">
        <f t="shared" si="18"/>
        <v>0</v>
      </c>
      <c r="I45" s="33">
        <f t="shared" si="19"/>
        <v>0</v>
      </c>
      <c r="J45" s="12">
        <f t="shared" si="20"/>
        <v>0</v>
      </c>
      <c r="K45" s="12">
        <f t="shared" si="21"/>
        <v>0</v>
      </c>
      <c r="L45" s="3">
        <f t="shared" si="22"/>
        <v>0</v>
      </c>
      <c r="M45" s="3">
        <f t="shared" si="23"/>
        <v>0</v>
      </c>
      <c r="N45" s="3">
        <f>IF(M45&gt;1,IF(C45&lt;DATE(2025,3,31),((((0*30.4)+M45)-VLOOKUP(((0*30.4)+M45),'TABLA ISR'!$B$5:$E$16,1))*(VLOOKUP(((0*30.4)+M45),'TABLA ISR'!$B$5:$E$16,4)))+(VLOOKUP(((0*30.4)+M45),'TABLA ISR'!$B$5:$E$16,3)),((((E45*30.4)+M45)-VLOOKUP(((E45*30.4)+M45),'TABLA ISR'!$B$5:$E$16,1))*(VLOOKUP(((E45*30.4)+M45),'TABLA ISR'!$B$5:$E$16,4)))+(VLOOKUP(((E45*30.4)+M45),'TABLA ISR'!$B$5:$E$16,3))),0)</f>
        <v>0</v>
      </c>
      <c r="O45" s="3">
        <f>IF(L45&lt;1,0,N45-IF(C45&lt;DATE(2025,3,31),0,((E45*30.4)-VLOOKUP(E45*30.4,'TABLA ISR'!$B$5:$E$16,1))*VLOOKUP(E45*30.4,'TABLA ISR'!$B$5:$E$16,4)+VLOOKUP(E45*30.4,'TABLA ISR'!$B$5:$E$16,3)))</f>
        <v>0</v>
      </c>
      <c r="P45" s="22">
        <f t="shared" si="24"/>
        <v>0</v>
      </c>
      <c r="Q45" s="13">
        <f t="shared" si="25"/>
        <v>0</v>
      </c>
      <c r="T45" s="6"/>
    </row>
    <row r="46" spans="1:20" x14ac:dyDescent="0.25">
      <c r="A46" s="51"/>
      <c r="B46" s="47"/>
      <c r="C46" s="47"/>
      <c r="D46" s="52"/>
      <c r="E46" s="53"/>
      <c r="F46" s="53"/>
      <c r="G46" s="30">
        <f t="shared" si="17"/>
        <v>0</v>
      </c>
      <c r="H46" s="33">
        <f t="shared" si="18"/>
        <v>0</v>
      </c>
      <c r="I46" s="33">
        <f t="shared" si="19"/>
        <v>0</v>
      </c>
      <c r="J46" s="12">
        <f t="shared" si="20"/>
        <v>0</v>
      </c>
      <c r="K46" s="12">
        <f t="shared" si="21"/>
        <v>0</v>
      </c>
      <c r="L46" s="3">
        <f t="shared" si="22"/>
        <v>0</v>
      </c>
      <c r="M46" s="3">
        <f t="shared" si="23"/>
        <v>0</v>
      </c>
      <c r="N46" s="3">
        <f>IF(M46&gt;1,IF(C46&lt;DATE(2025,3,31),((((0*30.4)+M46)-VLOOKUP(((0*30.4)+M46),'TABLA ISR'!$B$5:$E$16,1))*(VLOOKUP(((0*30.4)+M46),'TABLA ISR'!$B$5:$E$16,4)))+(VLOOKUP(((0*30.4)+M46),'TABLA ISR'!$B$5:$E$16,3)),((((E46*30.4)+M46)-VLOOKUP(((E46*30.4)+M46),'TABLA ISR'!$B$5:$E$16,1))*(VLOOKUP(((E46*30.4)+M46),'TABLA ISR'!$B$5:$E$16,4)))+(VLOOKUP(((E46*30.4)+M46),'TABLA ISR'!$B$5:$E$16,3))),0)</f>
        <v>0</v>
      </c>
      <c r="O46" s="3">
        <f>IF(L46&lt;1,0,N46-IF(C46&lt;DATE(2025,3,31),0,((E46*30.4)-VLOOKUP(E46*30.4,'TABLA ISR'!$B$5:$E$16,1))*VLOOKUP(E46*30.4,'TABLA ISR'!$B$5:$E$16,4)+VLOOKUP(E46*30.4,'TABLA ISR'!$B$5:$E$16,3)))</f>
        <v>0</v>
      </c>
      <c r="P46" s="22">
        <f t="shared" si="24"/>
        <v>0</v>
      </c>
      <c r="Q46" s="13">
        <f t="shared" si="25"/>
        <v>0</v>
      </c>
      <c r="T46" s="6"/>
    </row>
    <row r="47" spans="1:20" x14ac:dyDescent="0.25">
      <c r="A47" s="51"/>
      <c r="B47" s="47"/>
      <c r="C47" s="47"/>
      <c r="D47" s="52"/>
      <c r="E47" s="53"/>
      <c r="F47" s="53"/>
      <c r="G47" s="30">
        <f t="shared" si="17"/>
        <v>0</v>
      </c>
      <c r="H47" s="33">
        <f t="shared" si="18"/>
        <v>0</v>
      </c>
      <c r="I47" s="33">
        <f t="shared" si="19"/>
        <v>0</v>
      </c>
      <c r="J47" s="12">
        <f t="shared" si="20"/>
        <v>0</v>
      </c>
      <c r="K47" s="12">
        <f t="shared" si="21"/>
        <v>0</v>
      </c>
      <c r="L47" s="3">
        <f t="shared" si="22"/>
        <v>0</v>
      </c>
      <c r="M47" s="3">
        <f t="shared" si="23"/>
        <v>0</v>
      </c>
      <c r="N47" s="3">
        <f>IF(M47&gt;1,IF(C47&lt;DATE(2025,3,31),((((0*30.4)+M47)-VLOOKUP(((0*30.4)+M47),'TABLA ISR'!$B$5:$E$16,1))*(VLOOKUP(((0*30.4)+M47),'TABLA ISR'!$B$5:$E$16,4)))+(VLOOKUP(((0*30.4)+M47),'TABLA ISR'!$B$5:$E$16,3)),((((E47*30.4)+M47)-VLOOKUP(((E47*30.4)+M47),'TABLA ISR'!$B$5:$E$16,1))*(VLOOKUP(((E47*30.4)+M47),'TABLA ISR'!$B$5:$E$16,4)))+(VLOOKUP(((E47*30.4)+M47),'TABLA ISR'!$B$5:$E$16,3))),0)</f>
        <v>0</v>
      </c>
      <c r="O47" s="3">
        <f>IF(L47&lt;1,0,N47-IF(C47&lt;DATE(2025,3,31),0,((E47*30.4)-VLOOKUP(E47*30.4,'TABLA ISR'!$B$5:$E$16,1))*VLOOKUP(E47*30.4,'TABLA ISR'!$B$5:$E$16,4)+VLOOKUP(E47*30.4,'TABLA ISR'!$B$5:$E$16,3)))</f>
        <v>0</v>
      </c>
      <c r="P47" s="22">
        <f t="shared" si="24"/>
        <v>0</v>
      </c>
      <c r="Q47" s="13">
        <f t="shared" si="25"/>
        <v>0</v>
      </c>
      <c r="T47" s="6"/>
    </row>
    <row r="48" spans="1:20" x14ac:dyDescent="0.25">
      <c r="A48" s="51"/>
      <c r="B48" s="47"/>
      <c r="C48" s="47"/>
      <c r="D48" s="52"/>
      <c r="E48" s="53"/>
      <c r="F48" s="53"/>
      <c r="G48" s="30">
        <f t="shared" si="17"/>
        <v>0</v>
      </c>
      <c r="H48" s="33">
        <f t="shared" si="18"/>
        <v>0</v>
      </c>
      <c r="I48" s="33">
        <f t="shared" si="19"/>
        <v>0</v>
      </c>
      <c r="J48" s="12">
        <f t="shared" si="20"/>
        <v>0</v>
      </c>
      <c r="K48" s="12">
        <f t="shared" si="21"/>
        <v>0</v>
      </c>
      <c r="L48" s="3">
        <f t="shared" si="22"/>
        <v>0</v>
      </c>
      <c r="M48" s="3">
        <f t="shared" si="23"/>
        <v>0</v>
      </c>
      <c r="N48" s="3">
        <f>IF(M48&gt;1,IF(C48&lt;DATE(2025,3,31),((((0*30.4)+M48)-VLOOKUP(((0*30.4)+M48),'TABLA ISR'!$B$5:$E$16,1))*(VLOOKUP(((0*30.4)+M48),'TABLA ISR'!$B$5:$E$16,4)))+(VLOOKUP(((0*30.4)+M48),'TABLA ISR'!$B$5:$E$16,3)),((((E48*30.4)+M48)-VLOOKUP(((E48*30.4)+M48),'TABLA ISR'!$B$5:$E$16,1))*(VLOOKUP(((E48*30.4)+M48),'TABLA ISR'!$B$5:$E$16,4)))+(VLOOKUP(((E48*30.4)+M48),'TABLA ISR'!$B$5:$E$16,3))),0)</f>
        <v>0</v>
      </c>
      <c r="O48" s="3">
        <f>IF(L48&lt;1,0,N48-IF(C48&lt;DATE(2025,3,31),0,((E48*30.4)-VLOOKUP(E48*30.4,'TABLA ISR'!$B$5:$E$16,1))*VLOOKUP(E48*30.4,'TABLA ISR'!$B$5:$E$16,4)+VLOOKUP(E48*30.4,'TABLA ISR'!$B$5:$E$16,3)))</f>
        <v>0</v>
      </c>
      <c r="P48" s="22">
        <f t="shared" si="24"/>
        <v>0</v>
      </c>
      <c r="Q48" s="13">
        <f t="shared" si="25"/>
        <v>0</v>
      </c>
      <c r="T48" s="6"/>
    </row>
    <row r="49" spans="1:20" x14ac:dyDescent="0.25">
      <c r="A49" s="51"/>
      <c r="B49" s="47"/>
      <c r="C49" s="47"/>
      <c r="D49" s="52"/>
      <c r="E49" s="53"/>
      <c r="F49" s="53"/>
      <c r="G49" s="30">
        <f t="shared" si="17"/>
        <v>0</v>
      </c>
      <c r="H49" s="33">
        <f t="shared" si="18"/>
        <v>0</v>
      </c>
      <c r="I49" s="33">
        <f t="shared" si="19"/>
        <v>0</v>
      </c>
      <c r="J49" s="12">
        <f t="shared" si="20"/>
        <v>0</v>
      </c>
      <c r="K49" s="12">
        <f t="shared" si="21"/>
        <v>0</v>
      </c>
      <c r="L49" s="3">
        <f t="shared" si="22"/>
        <v>0</v>
      </c>
      <c r="M49" s="3">
        <f t="shared" si="23"/>
        <v>0</v>
      </c>
      <c r="N49" s="3">
        <f>IF(M49&gt;1,IF(C49&lt;DATE(2025,3,31),((((0*30.4)+M49)-VLOOKUP(((0*30.4)+M49),'TABLA ISR'!$B$5:$E$16,1))*(VLOOKUP(((0*30.4)+M49),'TABLA ISR'!$B$5:$E$16,4)))+(VLOOKUP(((0*30.4)+M49),'TABLA ISR'!$B$5:$E$16,3)),((((E49*30.4)+M49)-VLOOKUP(((E49*30.4)+M49),'TABLA ISR'!$B$5:$E$16,1))*(VLOOKUP(((E49*30.4)+M49),'TABLA ISR'!$B$5:$E$16,4)))+(VLOOKUP(((E49*30.4)+M49),'TABLA ISR'!$B$5:$E$16,3))),0)</f>
        <v>0</v>
      </c>
      <c r="O49" s="3">
        <f>IF(L49&lt;1,0,N49-IF(C49&lt;DATE(2025,3,31),0,((E49*30.4)-VLOOKUP(E49*30.4,'TABLA ISR'!$B$5:$E$16,1))*VLOOKUP(E49*30.4,'TABLA ISR'!$B$5:$E$16,4)+VLOOKUP(E49*30.4,'TABLA ISR'!$B$5:$E$16,3)))</f>
        <v>0</v>
      </c>
      <c r="P49" s="22">
        <f t="shared" si="24"/>
        <v>0</v>
      </c>
      <c r="Q49" s="13">
        <f t="shared" si="25"/>
        <v>0</v>
      </c>
      <c r="T49" s="6"/>
    </row>
    <row r="50" spans="1:20" x14ac:dyDescent="0.25">
      <c r="A50" s="51"/>
      <c r="B50" s="47"/>
      <c r="C50" s="47"/>
      <c r="D50" s="52"/>
      <c r="E50" s="53"/>
      <c r="F50" s="53"/>
      <c r="G50" s="30">
        <f t="shared" si="17"/>
        <v>0</v>
      </c>
      <c r="H50" s="33">
        <f t="shared" si="18"/>
        <v>0</v>
      </c>
      <c r="I50" s="33">
        <f t="shared" si="19"/>
        <v>0</v>
      </c>
      <c r="J50" s="12">
        <f t="shared" si="20"/>
        <v>0</v>
      </c>
      <c r="K50" s="12">
        <f t="shared" si="21"/>
        <v>0</v>
      </c>
      <c r="L50" s="3">
        <f t="shared" si="22"/>
        <v>0</v>
      </c>
      <c r="M50" s="3">
        <f t="shared" si="23"/>
        <v>0</v>
      </c>
      <c r="N50" s="3">
        <f>IF(M50&gt;1,IF(C50&lt;DATE(2025,3,31),((((0*30.4)+M50)-VLOOKUP(((0*30.4)+M50),'TABLA ISR'!$B$5:$E$16,1))*(VLOOKUP(((0*30.4)+M50),'TABLA ISR'!$B$5:$E$16,4)))+(VLOOKUP(((0*30.4)+M50),'TABLA ISR'!$B$5:$E$16,3)),((((E50*30.4)+M50)-VLOOKUP(((E50*30.4)+M50),'TABLA ISR'!$B$5:$E$16,1))*(VLOOKUP(((E50*30.4)+M50),'TABLA ISR'!$B$5:$E$16,4)))+(VLOOKUP(((E50*30.4)+M50),'TABLA ISR'!$B$5:$E$16,3))),0)</f>
        <v>0</v>
      </c>
      <c r="O50" s="3">
        <f>IF(L50&lt;1,0,N50-IF(C50&lt;DATE(2025,3,31),0,((E50*30.4)-VLOOKUP(E50*30.4,'TABLA ISR'!$B$5:$E$16,1))*VLOOKUP(E50*30.4,'TABLA ISR'!$B$5:$E$16,4)+VLOOKUP(E50*30.4,'TABLA ISR'!$B$5:$E$16,3)))</f>
        <v>0</v>
      </c>
      <c r="P50" s="22">
        <f t="shared" si="24"/>
        <v>0</v>
      </c>
      <c r="Q50" s="13">
        <f t="shared" si="25"/>
        <v>0</v>
      </c>
      <c r="T50" s="6"/>
    </row>
    <row r="51" spans="1:20" x14ac:dyDescent="0.25">
      <c r="A51" s="51"/>
      <c r="B51" s="47"/>
      <c r="C51" s="47"/>
      <c r="D51" s="52"/>
      <c r="E51" s="53"/>
      <c r="F51" s="53"/>
      <c r="G51" s="30">
        <f t="shared" si="17"/>
        <v>0</v>
      </c>
      <c r="H51" s="33">
        <f t="shared" si="18"/>
        <v>0</v>
      </c>
      <c r="I51" s="33">
        <f t="shared" si="19"/>
        <v>0</v>
      </c>
      <c r="J51" s="12">
        <f t="shared" si="20"/>
        <v>0</v>
      </c>
      <c r="K51" s="12">
        <f t="shared" si="21"/>
        <v>0</v>
      </c>
      <c r="L51" s="3">
        <f t="shared" si="22"/>
        <v>0</v>
      </c>
      <c r="M51" s="3">
        <f t="shared" si="23"/>
        <v>0</v>
      </c>
      <c r="N51" s="3">
        <f>IF(M51&gt;1,IF(C51&lt;DATE(2025,3,31),((((0*30.4)+M51)-VLOOKUP(((0*30.4)+M51),'TABLA ISR'!$B$5:$E$16,1))*(VLOOKUP(((0*30.4)+M51),'TABLA ISR'!$B$5:$E$16,4)))+(VLOOKUP(((0*30.4)+M51),'TABLA ISR'!$B$5:$E$16,3)),((((E51*30.4)+M51)-VLOOKUP(((E51*30.4)+M51),'TABLA ISR'!$B$5:$E$16,1))*(VLOOKUP(((E51*30.4)+M51),'TABLA ISR'!$B$5:$E$16,4)))+(VLOOKUP(((E51*30.4)+M51),'TABLA ISR'!$B$5:$E$16,3))),0)</f>
        <v>0</v>
      </c>
      <c r="O51" s="3">
        <f>IF(L51&lt;1,0,N51-IF(C51&lt;DATE(2025,3,31),0,((E51*30.4)-VLOOKUP(E51*30.4,'TABLA ISR'!$B$5:$E$16,1))*VLOOKUP(E51*30.4,'TABLA ISR'!$B$5:$E$16,4)+VLOOKUP(E51*30.4,'TABLA ISR'!$B$5:$E$16,3)))</f>
        <v>0</v>
      </c>
      <c r="P51" s="22">
        <f t="shared" si="24"/>
        <v>0</v>
      </c>
      <c r="Q51" s="13">
        <f t="shared" si="25"/>
        <v>0</v>
      </c>
      <c r="T51" s="6"/>
    </row>
    <row r="52" spans="1:20" x14ac:dyDescent="0.25">
      <c r="A52" s="51"/>
      <c r="B52" s="47"/>
      <c r="C52" s="47"/>
      <c r="D52" s="52"/>
      <c r="E52" s="53"/>
      <c r="F52" s="53"/>
      <c r="G52" s="30">
        <f t="shared" si="17"/>
        <v>0</v>
      </c>
      <c r="H52" s="33">
        <f t="shared" si="18"/>
        <v>0</v>
      </c>
      <c r="I52" s="33">
        <f t="shared" si="19"/>
        <v>0</v>
      </c>
      <c r="J52" s="12">
        <f t="shared" si="20"/>
        <v>0</v>
      </c>
      <c r="K52" s="12">
        <f t="shared" si="21"/>
        <v>0</v>
      </c>
      <c r="L52" s="3">
        <f t="shared" si="22"/>
        <v>0</v>
      </c>
      <c r="M52" s="3">
        <f t="shared" si="23"/>
        <v>0</v>
      </c>
      <c r="N52" s="3">
        <f>IF(M52&gt;1,IF(C52&lt;DATE(2025,3,31),((((0*30.4)+M52)-VLOOKUP(((0*30.4)+M52),'TABLA ISR'!$B$5:$E$16,1))*(VLOOKUP(((0*30.4)+M52),'TABLA ISR'!$B$5:$E$16,4)))+(VLOOKUP(((0*30.4)+M52),'TABLA ISR'!$B$5:$E$16,3)),((((E52*30.4)+M52)-VLOOKUP(((E52*30.4)+M52),'TABLA ISR'!$B$5:$E$16,1))*(VLOOKUP(((E52*30.4)+M52),'TABLA ISR'!$B$5:$E$16,4)))+(VLOOKUP(((E52*30.4)+M52),'TABLA ISR'!$B$5:$E$16,3))),0)</f>
        <v>0</v>
      </c>
      <c r="O52" s="3">
        <f>IF(L52&lt;1,0,N52-IF(C52&lt;DATE(2025,3,31),0,((E52*30.4)-VLOOKUP(E52*30.4,'TABLA ISR'!$B$5:$E$16,1))*VLOOKUP(E52*30.4,'TABLA ISR'!$B$5:$E$16,4)+VLOOKUP(E52*30.4,'TABLA ISR'!$B$5:$E$16,3)))</f>
        <v>0</v>
      </c>
      <c r="P52" s="22">
        <f t="shared" si="24"/>
        <v>0</v>
      </c>
      <c r="Q52" s="13">
        <f t="shared" si="25"/>
        <v>0</v>
      </c>
      <c r="T52" s="6"/>
    </row>
    <row r="53" spans="1:20" x14ac:dyDescent="0.25">
      <c r="A53" s="51"/>
      <c r="B53" s="47"/>
      <c r="C53" s="47"/>
      <c r="D53" s="52"/>
      <c r="E53" s="53"/>
      <c r="F53" s="53"/>
      <c r="G53" s="30">
        <f t="shared" si="17"/>
        <v>0</v>
      </c>
      <c r="H53" s="33">
        <f t="shared" si="18"/>
        <v>0</v>
      </c>
      <c r="I53" s="33">
        <f t="shared" si="19"/>
        <v>0</v>
      </c>
      <c r="J53" s="12">
        <f t="shared" si="20"/>
        <v>0</v>
      </c>
      <c r="K53" s="12">
        <f t="shared" si="21"/>
        <v>0</v>
      </c>
      <c r="L53" s="3">
        <f t="shared" si="22"/>
        <v>0</v>
      </c>
      <c r="M53" s="3">
        <f t="shared" si="23"/>
        <v>0</v>
      </c>
      <c r="N53" s="3">
        <f>IF(M53&gt;1,IF(C53&lt;DATE(2025,3,31),((((0*30.4)+M53)-VLOOKUP(((0*30.4)+M53),'TABLA ISR'!$B$5:$E$16,1))*(VLOOKUP(((0*30.4)+M53),'TABLA ISR'!$B$5:$E$16,4)))+(VLOOKUP(((0*30.4)+M53),'TABLA ISR'!$B$5:$E$16,3)),((((E53*30.4)+M53)-VLOOKUP(((E53*30.4)+M53),'TABLA ISR'!$B$5:$E$16,1))*(VLOOKUP(((E53*30.4)+M53),'TABLA ISR'!$B$5:$E$16,4)))+(VLOOKUP(((E53*30.4)+M53),'TABLA ISR'!$B$5:$E$16,3))),0)</f>
        <v>0</v>
      </c>
      <c r="O53" s="3">
        <f>IF(L53&lt;1,0,N53-IF(C53&lt;DATE(2025,3,31),0,((E53*30.4)-VLOOKUP(E53*30.4,'TABLA ISR'!$B$5:$E$16,1))*VLOOKUP(E53*30.4,'TABLA ISR'!$B$5:$E$16,4)+VLOOKUP(E53*30.4,'TABLA ISR'!$B$5:$E$16,3)))</f>
        <v>0</v>
      </c>
      <c r="P53" s="22">
        <f t="shared" si="24"/>
        <v>0</v>
      </c>
      <c r="Q53" s="13">
        <f t="shared" si="25"/>
        <v>0</v>
      </c>
      <c r="T53" s="6"/>
    </row>
    <row r="54" spans="1:20" x14ac:dyDescent="0.25">
      <c r="A54" s="51"/>
      <c r="B54" s="47"/>
      <c r="C54" s="47"/>
      <c r="D54" s="52"/>
      <c r="E54" s="53"/>
      <c r="F54" s="53"/>
      <c r="G54" s="30">
        <f t="shared" si="17"/>
        <v>0</v>
      </c>
      <c r="H54" s="33">
        <f t="shared" si="18"/>
        <v>0</v>
      </c>
      <c r="I54" s="33">
        <f t="shared" si="19"/>
        <v>0</v>
      </c>
      <c r="J54" s="12">
        <f t="shared" si="20"/>
        <v>0</v>
      </c>
      <c r="K54" s="12">
        <f t="shared" si="21"/>
        <v>0</v>
      </c>
      <c r="L54" s="3">
        <f t="shared" si="22"/>
        <v>0</v>
      </c>
      <c r="M54" s="3">
        <f t="shared" si="23"/>
        <v>0</v>
      </c>
      <c r="N54" s="3">
        <f>IF(M54&gt;1,IF(C54&lt;DATE(2025,3,31),((((0*30.4)+M54)-VLOOKUP(((0*30.4)+M54),'TABLA ISR'!$B$5:$E$16,1))*(VLOOKUP(((0*30.4)+M54),'TABLA ISR'!$B$5:$E$16,4)))+(VLOOKUP(((0*30.4)+M54),'TABLA ISR'!$B$5:$E$16,3)),((((E54*30.4)+M54)-VLOOKUP(((E54*30.4)+M54),'TABLA ISR'!$B$5:$E$16,1))*(VLOOKUP(((E54*30.4)+M54),'TABLA ISR'!$B$5:$E$16,4)))+(VLOOKUP(((E54*30.4)+M54),'TABLA ISR'!$B$5:$E$16,3))),0)</f>
        <v>0</v>
      </c>
      <c r="O54" s="3">
        <f>IF(L54&lt;1,0,N54-IF(C54&lt;DATE(2025,3,31),0,((E54*30.4)-VLOOKUP(E54*30.4,'TABLA ISR'!$B$5:$E$16,1))*VLOOKUP(E54*30.4,'TABLA ISR'!$B$5:$E$16,4)+VLOOKUP(E54*30.4,'TABLA ISR'!$B$5:$E$16,3)))</f>
        <v>0</v>
      </c>
      <c r="P54" s="22">
        <f t="shared" si="24"/>
        <v>0</v>
      </c>
      <c r="Q54" s="13">
        <f t="shared" si="25"/>
        <v>0</v>
      </c>
      <c r="T54" s="6"/>
    </row>
    <row r="55" spans="1:20" x14ac:dyDescent="0.25">
      <c r="A55" s="51"/>
      <c r="B55" s="47"/>
      <c r="C55" s="47"/>
      <c r="D55" s="52"/>
      <c r="E55" s="53"/>
      <c r="F55" s="53"/>
      <c r="G55" s="30">
        <f t="shared" si="17"/>
        <v>0</v>
      </c>
      <c r="H55" s="33">
        <f t="shared" si="18"/>
        <v>0</v>
      </c>
      <c r="I55" s="33">
        <f t="shared" si="19"/>
        <v>0</v>
      </c>
      <c r="J55" s="12">
        <f t="shared" si="20"/>
        <v>0</v>
      </c>
      <c r="K55" s="12">
        <f t="shared" si="21"/>
        <v>0</v>
      </c>
      <c r="L55" s="3">
        <f t="shared" si="22"/>
        <v>0</v>
      </c>
      <c r="M55" s="3">
        <f t="shared" si="23"/>
        <v>0</v>
      </c>
      <c r="N55" s="3">
        <f>IF(M55&gt;1,IF(C55&lt;DATE(2025,3,31),((((0*30.4)+M55)-VLOOKUP(((0*30.4)+M55),'TABLA ISR'!$B$5:$E$16,1))*(VLOOKUP(((0*30.4)+M55),'TABLA ISR'!$B$5:$E$16,4)))+(VLOOKUP(((0*30.4)+M55),'TABLA ISR'!$B$5:$E$16,3)),((((E55*30.4)+M55)-VLOOKUP(((E55*30.4)+M55),'TABLA ISR'!$B$5:$E$16,1))*(VLOOKUP(((E55*30.4)+M55),'TABLA ISR'!$B$5:$E$16,4)))+(VLOOKUP(((E55*30.4)+M55),'TABLA ISR'!$B$5:$E$16,3))),0)</f>
        <v>0</v>
      </c>
      <c r="O55" s="3">
        <f>IF(L55&lt;1,0,N55-IF(C55&lt;DATE(2025,3,31),0,((E55*30.4)-VLOOKUP(E55*30.4,'TABLA ISR'!$B$5:$E$16,1))*VLOOKUP(E55*30.4,'TABLA ISR'!$B$5:$E$16,4)+VLOOKUP(E55*30.4,'TABLA ISR'!$B$5:$E$16,3)))</f>
        <v>0</v>
      </c>
      <c r="P55" s="22">
        <f t="shared" si="24"/>
        <v>0</v>
      </c>
      <c r="Q55" s="13">
        <f t="shared" si="25"/>
        <v>0</v>
      </c>
      <c r="T55" s="6"/>
    </row>
    <row r="56" spans="1:20" x14ac:dyDescent="0.25">
      <c r="A56" s="51"/>
      <c r="B56" s="47"/>
      <c r="C56" s="47"/>
      <c r="D56" s="52"/>
      <c r="E56" s="53"/>
      <c r="F56" s="53"/>
      <c r="G56" s="30">
        <f t="shared" si="17"/>
        <v>0</v>
      </c>
      <c r="H56" s="33">
        <f t="shared" si="18"/>
        <v>0</v>
      </c>
      <c r="I56" s="33">
        <f t="shared" si="19"/>
        <v>0</v>
      </c>
      <c r="J56" s="12">
        <f t="shared" si="20"/>
        <v>0</v>
      </c>
      <c r="K56" s="12">
        <f t="shared" si="21"/>
        <v>0</v>
      </c>
      <c r="L56" s="3">
        <f t="shared" si="22"/>
        <v>0</v>
      </c>
      <c r="M56" s="3">
        <f t="shared" si="23"/>
        <v>0</v>
      </c>
      <c r="N56" s="3">
        <f>IF(M56&gt;1,IF(C56&lt;DATE(2025,3,31),((((0*30.4)+M56)-VLOOKUP(((0*30.4)+M56),'TABLA ISR'!$B$5:$E$16,1))*(VLOOKUP(((0*30.4)+M56),'TABLA ISR'!$B$5:$E$16,4)))+(VLOOKUP(((0*30.4)+M56),'TABLA ISR'!$B$5:$E$16,3)),((((E56*30.4)+M56)-VLOOKUP(((E56*30.4)+M56),'TABLA ISR'!$B$5:$E$16,1))*(VLOOKUP(((E56*30.4)+M56),'TABLA ISR'!$B$5:$E$16,4)))+(VLOOKUP(((E56*30.4)+M56),'TABLA ISR'!$B$5:$E$16,3))),0)</f>
        <v>0</v>
      </c>
      <c r="O56" s="3">
        <f>IF(L56&lt;1,0,N56-IF(C56&lt;DATE(2025,3,31),0,((E56*30.4)-VLOOKUP(E56*30.4,'TABLA ISR'!$B$5:$E$16,1))*VLOOKUP(E56*30.4,'TABLA ISR'!$B$5:$E$16,4)+VLOOKUP(E56*30.4,'TABLA ISR'!$B$5:$E$16,3)))</f>
        <v>0</v>
      </c>
      <c r="P56" s="22">
        <f t="shared" si="24"/>
        <v>0</v>
      </c>
      <c r="Q56" s="13">
        <f t="shared" si="25"/>
        <v>0</v>
      </c>
      <c r="T56" s="6"/>
    </row>
    <row r="57" spans="1:20" x14ac:dyDescent="0.25">
      <c r="A57" s="51"/>
      <c r="B57" s="47"/>
      <c r="C57" s="47"/>
      <c r="D57" s="52"/>
      <c r="E57" s="53"/>
      <c r="F57" s="53"/>
      <c r="G57" s="30">
        <f t="shared" si="17"/>
        <v>0</v>
      </c>
      <c r="H57" s="33">
        <f t="shared" si="18"/>
        <v>0</v>
      </c>
      <c r="I57" s="33">
        <f t="shared" si="19"/>
        <v>0</v>
      </c>
      <c r="J57" s="12">
        <f t="shared" si="20"/>
        <v>0</v>
      </c>
      <c r="K57" s="12">
        <f t="shared" si="21"/>
        <v>0</v>
      </c>
      <c r="L57" s="3">
        <f t="shared" si="22"/>
        <v>0</v>
      </c>
      <c r="M57" s="3">
        <f t="shared" si="23"/>
        <v>0</v>
      </c>
      <c r="N57" s="3">
        <f>IF(M57&gt;1,IF(C57&lt;DATE(2025,3,31),((((0*30.4)+M57)-VLOOKUP(((0*30.4)+M57),'TABLA ISR'!$B$5:$E$16,1))*(VLOOKUP(((0*30.4)+M57),'TABLA ISR'!$B$5:$E$16,4)))+(VLOOKUP(((0*30.4)+M57),'TABLA ISR'!$B$5:$E$16,3)),((((E57*30.4)+M57)-VLOOKUP(((E57*30.4)+M57),'TABLA ISR'!$B$5:$E$16,1))*(VLOOKUP(((E57*30.4)+M57),'TABLA ISR'!$B$5:$E$16,4)))+(VLOOKUP(((E57*30.4)+M57),'TABLA ISR'!$B$5:$E$16,3))),0)</f>
        <v>0</v>
      </c>
      <c r="O57" s="3">
        <f>IF(L57&lt;1,0,N57-IF(C57&lt;DATE(2025,3,31),0,((E57*30.4)-VLOOKUP(E57*30.4,'TABLA ISR'!$B$5:$E$16,1))*VLOOKUP(E57*30.4,'TABLA ISR'!$B$5:$E$16,4)+VLOOKUP(E57*30.4,'TABLA ISR'!$B$5:$E$16,3)))</f>
        <v>0</v>
      </c>
      <c r="P57" s="22">
        <f t="shared" si="24"/>
        <v>0</v>
      </c>
      <c r="Q57" s="13">
        <f t="shared" si="25"/>
        <v>0</v>
      </c>
      <c r="T57" s="6"/>
    </row>
    <row r="58" spans="1:20" x14ac:dyDescent="0.25">
      <c r="A58" s="51"/>
      <c r="B58" s="47"/>
      <c r="C58" s="47"/>
      <c r="D58" s="52"/>
      <c r="E58" s="53"/>
      <c r="F58" s="53"/>
      <c r="G58" s="30">
        <f t="shared" si="17"/>
        <v>0</v>
      </c>
      <c r="H58" s="33">
        <f t="shared" si="18"/>
        <v>0</v>
      </c>
      <c r="I58" s="33">
        <f t="shared" si="19"/>
        <v>0</v>
      </c>
      <c r="J58" s="12">
        <f t="shared" si="20"/>
        <v>0</v>
      </c>
      <c r="K58" s="12">
        <f t="shared" si="21"/>
        <v>0</v>
      </c>
      <c r="L58" s="3">
        <f t="shared" si="22"/>
        <v>0</v>
      </c>
      <c r="M58" s="3">
        <f t="shared" si="23"/>
        <v>0</v>
      </c>
      <c r="N58" s="3">
        <f>IF(M58&gt;1,IF(C58&lt;DATE(2025,3,31),((((0*30.4)+M58)-VLOOKUP(((0*30.4)+M58),'TABLA ISR'!$B$5:$E$16,1))*(VLOOKUP(((0*30.4)+M58),'TABLA ISR'!$B$5:$E$16,4)))+(VLOOKUP(((0*30.4)+M58),'TABLA ISR'!$B$5:$E$16,3)),((((E58*30.4)+M58)-VLOOKUP(((E58*30.4)+M58),'TABLA ISR'!$B$5:$E$16,1))*(VLOOKUP(((E58*30.4)+M58),'TABLA ISR'!$B$5:$E$16,4)))+(VLOOKUP(((E58*30.4)+M58),'TABLA ISR'!$B$5:$E$16,3))),0)</f>
        <v>0</v>
      </c>
      <c r="O58" s="3">
        <f>IF(L58&lt;1,0,N58-IF(C58&lt;DATE(2025,3,31),0,((E58*30.4)-VLOOKUP(E58*30.4,'TABLA ISR'!$B$5:$E$16,1))*VLOOKUP(E58*30.4,'TABLA ISR'!$B$5:$E$16,4)+VLOOKUP(E58*30.4,'TABLA ISR'!$B$5:$E$16,3)))</f>
        <v>0</v>
      </c>
      <c r="P58" s="22">
        <f t="shared" si="24"/>
        <v>0</v>
      </c>
      <c r="Q58" s="13">
        <f t="shared" si="25"/>
        <v>0</v>
      </c>
      <c r="T58" s="6"/>
    </row>
    <row r="59" spans="1:20" x14ac:dyDescent="0.25">
      <c r="A59" s="51"/>
      <c r="B59" s="47"/>
      <c r="C59" s="47"/>
      <c r="D59" s="52"/>
      <c r="E59" s="53"/>
      <c r="F59" s="53"/>
      <c r="G59" s="30">
        <f t="shared" si="17"/>
        <v>0</v>
      </c>
      <c r="H59" s="33">
        <f t="shared" si="18"/>
        <v>0</v>
      </c>
      <c r="I59" s="33">
        <f t="shared" si="19"/>
        <v>0</v>
      </c>
      <c r="J59" s="12">
        <f t="shared" si="20"/>
        <v>0</v>
      </c>
      <c r="K59" s="12">
        <f t="shared" si="21"/>
        <v>0</v>
      </c>
      <c r="L59" s="3">
        <f t="shared" si="22"/>
        <v>0</v>
      </c>
      <c r="M59" s="3">
        <f t="shared" si="23"/>
        <v>0</v>
      </c>
      <c r="N59" s="3">
        <f>IF(M59&gt;1,IF(C59&lt;DATE(2025,3,31),((((0*30.4)+M59)-VLOOKUP(((0*30.4)+M59),'TABLA ISR'!$B$5:$E$16,1))*(VLOOKUP(((0*30.4)+M59),'TABLA ISR'!$B$5:$E$16,4)))+(VLOOKUP(((0*30.4)+M59),'TABLA ISR'!$B$5:$E$16,3)),((((E59*30.4)+M59)-VLOOKUP(((E59*30.4)+M59),'TABLA ISR'!$B$5:$E$16,1))*(VLOOKUP(((E59*30.4)+M59),'TABLA ISR'!$B$5:$E$16,4)))+(VLOOKUP(((E59*30.4)+M59),'TABLA ISR'!$B$5:$E$16,3))),0)</f>
        <v>0</v>
      </c>
      <c r="O59" s="3">
        <f>IF(L59&lt;1,0,N59-IF(C59&lt;DATE(2025,3,31),0,((E59*30.4)-VLOOKUP(E59*30.4,'TABLA ISR'!$B$5:$E$16,1))*VLOOKUP(E59*30.4,'TABLA ISR'!$B$5:$E$16,4)+VLOOKUP(E59*30.4,'TABLA ISR'!$B$5:$E$16,3)))</f>
        <v>0</v>
      </c>
      <c r="P59" s="22">
        <f t="shared" si="24"/>
        <v>0</v>
      </c>
      <c r="Q59" s="13">
        <f t="shared" si="25"/>
        <v>0</v>
      </c>
      <c r="T59" s="6"/>
    </row>
    <row r="60" spans="1:20" x14ac:dyDescent="0.25">
      <c r="A60" s="51"/>
      <c r="B60" s="47"/>
      <c r="C60" s="47"/>
      <c r="D60" s="52"/>
      <c r="E60" s="53"/>
      <c r="F60" s="53"/>
      <c r="G60" s="30">
        <f t="shared" si="17"/>
        <v>0</v>
      </c>
      <c r="H60" s="33">
        <f t="shared" si="18"/>
        <v>0</v>
      </c>
      <c r="I60" s="33">
        <f t="shared" si="19"/>
        <v>0</v>
      </c>
      <c r="J60" s="12">
        <f t="shared" si="20"/>
        <v>0</v>
      </c>
      <c r="K60" s="12">
        <f t="shared" si="21"/>
        <v>0</v>
      </c>
      <c r="L60" s="3">
        <f t="shared" si="22"/>
        <v>0</v>
      </c>
      <c r="M60" s="3">
        <f t="shared" si="23"/>
        <v>0</v>
      </c>
      <c r="N60" s="3">
        <f>IF(M60&gt;1,IF(C60&lt;DATE(2025,3,31),((((0*30.4)+M60)-VLOOKUP(((0*30.4)+M60),'TABLA ISR'!$B$5:$E$16,1))*(VLOOKUP(((0*30.4)+M60),'TABLA ISR'!$B$5:$E$16,4)))+(VLOOKUP(((0*30.4)+M60),'TABLA ISR'!$B$5:$E$16,3)),((((E60*30.4)+M60)-VLOOKUP(((E60*30.4)+M60),'TABLA ISR'!$B$5:$E$16,1))*(VLOOKUP(((E60*30.4)+M60),'TABLA ISR'!$B$5:$E$16,4)))+(VLOOKUP(((E60*30.4)+M60),'TABLA ISR'!$B$5:$E$16,3))),0)</f>
        <v>0</v>
      </c>
      <c r="O60" s="3">
        <f>IF(L60&lt;1,0,N60-IF(C60&lt;DATE(2025,3,31),0,((E60*30.4)-VLOOKUP(E60*30.4,'TABLA ISR'!$B$5:$E$16,1))*VLOOKUP(E60*30.4,'TABLA ISR'!$B$5:$E$16,4)+VLOOKUP(E60*30.4,'TABLA ISR'!$B$5:$E$16,3)))</f>
        <v>0</v>
      </c>
      <c r="P60" s="22">
        <f t="shared" si="24"/>
        <v>0</v>
      </c>
      <c r="Q60" s="13">
        <f t="shared" si="25"/>
        <v>0</v>
      </c>
      <c r="T60" s="6"/>
    </row>
    <row r="61" spans="1:20" x14ac:dyDescent="0.25">
      <c r="A61" s="51"/>
      <c r="B61" s="47"/>
      <c r="C61" s="47"/>
      <c r="D61" s="52"/>
      <c r="E61" s="53"/>
      <c r="F61" s="53"/>
      <c r="G61" s="30">
        <f t="shared" si="17"/>
        <v>0</v>
      </c>
      <c r="H61" s="33">
        <f t="shared" si="18"/>
        <v>0</v>
      </c>
      <c r="I61" s="33">
        <f t="shared" si="19"/>
        <v>0</v>
      </c>
      <c r="J61" s="12">
        <f t="shared" si="20"/>
        <v>0</v>
      </c>
      <c r="K61" s="12">
        <f t="shared" si="21"/>
        <v>0</v>
      </c>
      <c r="L61" s="3">
        <f t="shared" si="22"/>
        <v>0</v>
      </c>
      <c r="M61" s="3">
        <f t="shared" si="23"/>
        <v>0</v>
      </c>
      <c r="N61" s="3">
        <f>IF(M61&gt;1,IF(C61&lt;DATE(2025,3,31),((((0*30.4)+M61)-VLOOKUP(((0*30.4)+M61),'TABLA ISR'!$B$5:$E$16,1))*(VLOOKUP(((0*30.4)+M61),'TABLA ISR'!$B$5:$E$16,4)))+(VLOOKUP(((0*30.4)+M61),'TABLA ISR'!$B$5:$E$16,3)),((((E61*30.4)+M61)-VLOOKUP(((E61*30.4)+M61),'TABLA ISR'!$B$5:$E$16,1))*(VLOOKUP(((E61*30.4)+M61),'TABLA ISR'!$B$5:$E$16,4)))+(VLOOKUP(((E61*30.4)+M61),'TABLA ISR'!$B$5:$E$16,3))),0)</f>
        <v>0</v>
      </c>
      <c r="O61" s="3">
        <f>IF(L61&lt;1,0,N61-IF(C61&lt;DATE(2025,3,31),0,((E61*30.4)-VLOOKUP(E61*30.4,'TABLA ISR'!$B$5:$E$16,1))*VLOOKUP(E61*30.4,'TABLA ISR'!$B$5:$E$16,4)+VLOOKUP(E61*30.4,'TABLA ISR'!$B$5:$E$16,3)))</f>
        <v>0</v>
      </c>
      <c r="P61" s="22">
        <f t="shared" si="24"/>
        <v>0</v>
      </c>
      <c r="Q61" s="13">
        <f t="shared" si="25"/>
        <v>0</v>
      </c>
      <c r="T61" s="6"/>
    </row>
    <row r="62" spans="1:20" x14ac:dyDescent="0.25">
      <c r="A62" s="51"/>
      <c r="B62" s="47"/>
      <c r="C62" s="47"/>
      <c r="D62" s="52"/>
      <c r="E62" s="53"/>
      <c r="F62" s="53"/>
      <c r="G62" s="30">
        <f t="shared" si="17"/>
        <v>0</v>
      </c>
      <c r="H62" s="33">
        <f t="shared" si="18"/>
        <v>0</v>
      </c>
      <c r="I62" s="33">
        <f t="shared" si="19"/>
        <v>0</v>
      </c>
      <c r="J62" s="12">
        <f t="shared" si="20"/>
        <v>0</v>
      </c>
      <c r="K62" s="12">
        <f t="shared" si="21"/>
        <v>0</v>
      </c>
      <c r="L62" s="3">
        <f t="shared" si="22"/>
        <v>0</v>
      </c>
      <c r="M62" s="3">
        <f t="shared" si="23"/>
        <v>0</v>
      </c>
      <c r="N62" s="3">
        <f>IF(M62&gt;1,IF(C62&lt;DATE(2025,3,31),((((0*30.4)+M62)-VLOOKUP(((0*30.4)+M62),'TABLA ISR'!$B$5:$E$16,1))*(VLOOKUP(((0*30.4)+M62),'TABLA ISR'!$B$5:$E$16,4)))+(VLOOKUP(((0*30.4)+M62),'TABLA ISR'!$B$5:$E$16,3)),((((E62*30.4)+M62)-VLOOKUP(((E62*30.4)+M62),'TABLA ISR'!$B$5:$E$16,1))*(VLOOKUP(((E62*30.4)+M62),'TABLA ISR'!$B$5:$E$16,4)))+(VLOOKUP(((E62*30.4)+M62),'TABLA ISR'!$B$5:$E$16,3))),0)</f>
        <v>0</v>
      </c>
      <c r="O62" s="3">
        <f>IF(L62&lt;1,0,N62-IF(C62&lt;DATE(2025,3,31),0,((E62*30.4)-VLOOKUP(E62*30.4,'TABLA ISR'!$B$5:$E$16,1))*VLOOKUP(E62*30.4,'TABLA ISR'!$B$5:$E$16,4)+VLOOKUP(E62*30.4,'TABLA ISR'!$B$5:$E$16,3)))</f>
        <v>0</v>
      </c>
      <c r="P62" s="22">
        <f t="shared" si="24"/>
        <v>0</v>
      </c>
      <c r="Q62" s="13">
        <f t="shared" si="25"/>
        <v>0</v>
      </c>
      <c r="T62" s="6"/>
    </row>
    <row r="63" spans="1:20" x14ac:dyDescent="0.25">
      <c r="A63" s="51"/>
      <c r="B63" s="47"/>
      <c r="C63" s="47"/>
      <c r="D63" s="52"/>
      <c r="E63" s="53"/>
      <c r="F63" s="53"/>
      <c r="G63" s="30">
        <f t="shared" si="17"/>
        <v>0</v>
      </c>
      <c r="H63" s="33">
        <f t="shared" si="18"/>
        <v>0</v>
      </c>
      <c r="I63" s="33">
        <f t="shared" si="19"/>
        <v>0</v>
      </c>
      <c r="J63" s="12">
        <f t="shared" si="20"/>
        <v>0</v>
      </c>
      <c r="K63" s="12">
        <f t="shared" si="21"/>
        <v>0</v>
      </c>
      <c r="L63" s="3">
        <f t="shared" si="22"/>
        <v>0</v>
      </c>
      <c r="M63" s="3">
        <f t="shared" si="23"/>
        <v>0</v>
      </c>
      <c r="N63" s="3">
        <f>IF(M63&gt;1,IF(C63&lt;DATE(2025,3,31),((((0*30.4)+M63)-VLOOKUP(((0*30.4)+M63),'TABLA ISR'!$B$5:$E$16,1))*(VLOOKUP(((0*30.4)+M63),'TABLA ISR'!$B$5:$E$16,4)))+(VLOOKUP(((0*30.4)+M63),'TABLA ISR'!$B$5:$E$16,3)),((((E63*30.4)+M63)-VLOOKUP(((E63*30.4)+M63),'TABLA ISR'!$B$5:$E$16,1))*(VLOOKUP(((E63*30.4)+M63),'TABLA ISR'!$B$5:$E$16,4)))+(VLOOKUP(((E63*30.4)+M63),'TABLA ISR'!$B$5:$E$16,3))),0)</f>
        <v>0</v>
      </c>
      <c r="O63" s="3">
        <f>IF(L63&lt;1,0,N63-IF(C63&lt;DATE(2025,3,31),0,((E63*30.4)-VLOOKUP(E63*30.4,'TABLA ISR'!$B$5:$E$16,1))*VLOOKUP(E63*30.4,'TABLA ISR'!$B$5:$E$16,4)+VLOOKUP(E63*30.4,'TABLA ISR'!$B$5:$E$16,3)))</f>
        <v>0</v>
      </c>
      <c r="P63" s="22">
        <f t="shared" si="24"/>
        <v>0</v>
      </c>
      <c r="Q63" s="13">
        <f t="shared" si="25"/>
        <v>0</v>
      </c>
      <c r="T63" s="6"/>
    </row>
    <row r="64" spans="1:20" x14ac:dyDescent="0.25">
      <c r="A64" s="51"/>
      <c r="B64" s="47"/>
      <c r="C64" s="47"/>
      <c r="D64" s="52"/>
      <c r="E64" s="53"/>
      <c r="F64" s="53"/>
      <c r="G64" s="30">
        <f t="shared" si="17"/>
        <v>0</v>
      </c>
      <c r="H64" s="33">
        <f t="shared" si="18"/>
        <v>0</v>
      </c>
      <c r="I64" s="33">
        <f t="shared" si="19"/>
        <v>0</v>
      </c>
      <c r="J64" s="12">
        <f t="shared" si="20"/>
        <v>0</v>
      </c>
      <c r="K64" s="12">
        <f t="shared" si="21"/>
        <v>0</v>
      </c>
      <c r="L64" s="3">
        <f t="shared" si="22"/>
        <v>0</v>
      </c>
      <c r="M64" s="3">
        <f t="shared" si="23"/>
        <v>0</v>
      </c>
      <c r="N64" s="3">
        <f>IF(M64&gt;1,IF(C64&lt;DATE(2025,3,31),((((0*30.4)+M64)-VLOOKUP(((0*30.4)+M64),'TABLA ISR'!$B$5:$E$16,1))*(VLOOKUP(((0*30.4)+M64),'TABLA ISR'!$B$5:$E$16,4)))+(VLOOKUP(((0*30.4)+M64),'TABLA ISR'!$B$5:$E$16,3)),((((E64*30.4)+M64)-VLOOKUP(((E64*30.4)+M64),'TABLA ISR'!$B$5:$E$16,1))*(VLOOKUP(((E64*30.4)+M64),'TABLA ISR'!$B$5:$E$16,4)))+(VLOOKUP(((E64*30.4)+M64),'TABLA ISR'!$B$5:$E$16,3))),0)</f>
        <v>0</v>
      </c>
      <c r="O64" s="3">
        <f>IF(L64&lt;1,0,N64-IF(C64&lt;DATE(2025,3,31),0,((E64*30.4)-VLOOKUP(E64*30.4,'TABLA ISR'!$B$5:$E$16,1))*VLOOKUP(E64*30.4,'TABLA ISR'!$B$5:$E$16,4)+VLOOKUP(E64*30.4,'TABLA ISR'!$B$5:$E$16,3)))</f>
        <v>0</v>
      </c>
      <c r="P64" s="22">
        <f t="shared" si="24"/>
        <v>0</v>
      </c>
      <c r="Q64" s="13">
        <f t="shared" si="25"/>
        <v>0</v>
      </c>
      <c r="T64" s="6"/>
    </row>
    <row r="65" spans="1:20" x14ac:dyDescent="0.25">
      <c r="A65" s="51"/>
      <c r="B65" s="47"/>
      <c r="C65" s="47"/>
      <c r="D65" s="52"/>
      <c r="E65" s="53"/>
      <c r="F65" s="53"/>
      <c r="G65" s="30">
        <f t="shared" si="17"/>
        <v>0</v>
      </c>
      <c r="H65" s="33">
        <f t="shared" si="18"/>
        <v>0</v>
      </c>
      <c r="I65" s="33">
        <f t="shared" si="19"/>
        <v>0</v>
      </c>
      <c r="J65" s="12">
        <f t="shared" si="20"/>
        <v>0</v>
      </c>
      <c r="K65" s="12">
        <f t="shared" si="21"/>
        <v>0</v>
      </c>
      <c r="L65" s="3">
        <f t="shared" si="22"/>
        <v>0</v>
      </c>
      <c r="M65" s="3">
        <f t="shared" si="23"/>
        <v>0</v>
      </c>
      <c r="N65" s="3">
        <f>IF(M65&gt;1,IF(C65&lt;DATE(2025,3,31),((((0*30.4)+M65)-VLOOKUP(((0*30.4)+M65),'TABLA ISR'!$B$5:$E$16,1))*(VLOOKUP(((0*30.4)+M65),'TABLA ISR'!$B$5:$E$16,4)))+(VLOOKUP(((0*30.4)+M65),'TABLA ISR'!$B$5:$E$16,3)),((((E65*30.4)+M65)-VLOOKUP(((E65*30.4)+M65),'TABLA ISR'!$B$5:$E$16,1))*(VLOOKUP(((E65*30.4)+M65),'TABLA ISR'!$B$5:$E$16,4)))+(VLOOKUP(((E65*30.4)+M65),'TABLA ISR'!$B$5:$E$16,3))),0)</f>
        <v>0</v>
      </c>
      <c r="O65" s="3">
        <f>IF(L65&lt;1,0,N65-IF(C65&lt;DATE(2025,3,31),0,((E65*30.4)-VLOOKUP(E65*30.4,'TABLA ISR'!$B$5:$E$16,1))*VLOOKUP(E65*30.4,'TABLA ISR'!$B$5:$E$16,4)+VLOOKUP(E65*30.4,'TABLA ISR'!$B$5:$E$16,3)))</f>
        <v>0</v>
      </c>
      <c r="P65" s="22">
        <f t="shared" si="24"/>
        <v>0</v>
      </c>
      <c r="Q65" s="13">
        <f t="shared" si="25"/>
        <v>0</v>
      </c>
      <c r="T65" s="6"/>
    </row>
    <row r="66" spans="1:20" x14ac:dyDescent="0.25">
      <c r="A66" s="51"/>
      <c r="B66" s="47"/>
      <c r="C66" s="47"/>
      <c r="D66" s="52"/>
      <c r="E66" s="53"/>
      <c r="F66" s="53"/>
      <c r="G66" s="30">
        <f t="shared" si="17"/>
        <v>0</v>
      </c>
      <c r="H66" s="33">
        <f t="shared" si="18"/>
        <v>0</v>
      </c>
      <c r="I66" s="33">
        <f t="shared" si="19"/>
        <v>0</v>
      </c>
      <c r="J66" s="12">
        <f t="shared" si="20"/>
        <v>0</v>
      </c>
      <c r="K66" s="12">
        <f t="shared" si="21"/>
        <v>0</v>
      </c>
      <c r="L66" s="3">
        <f t="shared" si="22"/>
        <v>0</v>
      </c>
      <c r="M66" s="3">
        <f t="shared" si="23"/>
        <v>0</v>
      </c>
      <c r="N66" s="3">
        <f>IF(M66&gt;1,IF(C66&lt;DATE(2025,3,31),((((0*30.4)+M66)-VLOOKUP(((0*30.4)+M66),'TABLA ISR'!$B$5:$E$16,1))*(VLOOKUP(((0*30.4)+M66),'TABLA ISR'!$B$5:$E$16,4)))+(VLOOKUP(((0*30.4)+M66),'TABLA ISR'!$B$5:$E$16,3)),((((E66*30.4)+M66)-VLOOKUP(((E66*30.4)+M66),'TABLA ISR'!$B$5:$E$16,1))*(VLOOKUP(((E66*30.4)+M66),'TABLA ISR'!$B$5:$E$16,4)))+(VLOOKUP(((E66*30.4)+M66),'TABLA ISR'!$B$5:$E$16,3))),0)</f>
        <v>0</v>
      </c>
      <c r="O66" s="3">
        <f>IF(L66&lt;1,0,N66-IF(C66&lt;DATE(2025,3,31),0,((E66*30.4)-VLOOKUP(E66*30.4,'TABLA ISR'!$B$5:$E$16,1))*VLOOKUP(E66*30.4,'TABLA ISR'!$B$5:$E$16,4)+VLOOKUP(E66*30.4,'TABLA ISR'!$B$5:$E$16,3)))</f>
        <v>0</v>
      </c>
      <c r="P66" s="22">
        <f t="shared" si="24"/>
        <v>0</v>
      </c>
      <c r="Q66" s="13">
        <f t="shared" si="25"/>
        <v>0</v>
      </c>
      <c r="T66" s="6"/>
    </row>
    <row r="67" spans="1:20" x14ac:dyDescent="0.25">
      <c r="A67" s="51"/>
      <c r="B67" s="47"/>
      <c r="C67" s="47"/>
      <c r="D67" s="52"/>
      <c r="E67" s="53"/>
      <c r="F67" s="53"/>
      <c r="G67" s="30">
        <f t="shared" si="17"/>
        <v>0</v>
      </c>
      <c r="H67" s="33">
        <f t="shared" si="18"/>
        <v>0</v>
      </c>
      <c r="I67" s="33">
        <f t="shared" si="19"/>
        <v>0</v>
      </c>
      <c r="J67" s="12">
        <f t="shared" si="20"/>
        <v>0</v>
      </c>
      <c r="K67" s="12">
        <f t="shared" si="21"/>
        <v>0</v>
      </c>
      <c r="L67" s="3">
        <f t="shared" si="22"/>
        <v>0</v>
      </c>
      <c r="M67" s="3">
        <f t="shared" si="23"/>
        <v>0</v>
      </c>
      <c r="N67" s="3">
        <f>IF(M67&gt;1,IF(C67&lt;DATE(2025,3,31),((((0*30.4)+M67)-VLOOKUP(((0*30.4)+M67),'TABLA ISR'!$B$5:$E$16,1))*(VLOOKUP(((0*30.4)+M67),'TABLA ISR'!$B$5:$E$16,4)))+(VLOOKUP(((0*30.4)+M67),'TABLA ISR'!$B$5:$E$16,3)),((((E67*30.4)+M67)-VLOOKUP(((E67*30.4)+M67),'TABLA ISR'!$B$5:$E$16,1))*(VLOOKUP(((E67*30.4)+M67),'TABLA ISR'!$B$5:$E$16,4)))+(VLOOKUP(((E67*30.4)+M67),'TABLA ISR'!$B$5:$E$16,3))),0)</f>
        <v>0</v>
      </c>
      <c r="O67" s="3">
        <f>IF(L67&lt;1,0,N67-IF(C67&lt;DATE(2025,3,31),0,((E67*30.4)-VLOOKUP(E67*30.4,'TABLA ISR'!$B$5:$E$16,1))*VLOOKUP(E67*30.4,'TABLA ISR'!$B$5:$E$16,4)+VLOOKUP(E67*30.4,'TABLA ISR'!$B$5:$E$16,3)))</f>
        <v>0</v>
      </c>
      <c r="P67" s="22">
        <f t="shared" si="24"/>
        <v>0</v>
      </c>
      <c r="Q67" s="13">
        <f t="shared" si="25"/>
        <v>0</v>
      </c>
      <c r="T67" s="6"/>
    </row>
    <row r="68" spans="1:20" x14ac:dyDescent="0.25">
      <c r="A68" s="51"/>
      <c r="B68" s="47"/>
      <c r="C68" s="47"/>
      <c r="D68" s="52"/>
      <c r="E68" s="53"/>
      <c r="F68" s="53"/>
      <c r="G68" s="30">
        <f t="shared" si="17"/>
        <v>0</v>
      </c>
      <c r="H68" s="33">
        <f t="shared" si="18"/>
        <v>0</v>
      </c>
      <c r="I68" s="33">
        <f t="shared" si="19"/>
        <v>0</v>
      </c>
      <c r="J68" s="12">
        <f t="shared" si="20"/>
        <v>0</v>
      </c>
      <c r="K68" s="12">
        <f t="shared" si="21"/>
        <v>0</v>
      </c>
      <c r="L68" s="3">
        <f t="shared" si="22"/>
        <v>0</v>
      </c>
      <c r="M68" s="3">
        <f t="shared" si="23"/>
        <v>0</v>
      </c>
      <c r="N68" s="3">
        <f>IF(M68&gt;1,IF(C68&lt;DATE(2025,3,31),((((0*30.4)+M68)-VLOOKUP(((0*30.4)+M68),'TABLA ISR'!$B$5:$E$16,1))*(VLOOKUP(((0*30.4)+M68),'TABLA ISR'!$B$5:$E$16,4)))+(VLOOKUP(((0*30.4)+M68),'TABLA ISR'!$B$5:$E$16,3)),((((E68*30.4)+M68)-VLOOKUP(((E68*30.4)+M68),'TABLA ISR'!$B$5:$E$16,1))*(VLOOKUP(((E68*30.4)+M68),'TABLA ISR'!$B$5:$E$16,4)))+(VLOOKUP(((E68*30.4)+M68),'TABLA ISR'!$B$5:$E$16,3))),0)</f>
        <v>0</v>
      </c>
      <c r="O68" s="3">
        <f>IF(L68&lt;1,0,N68-IF(C68&lt;DATE(2025,3,31),0,((E68*30.4)-VLOOKUP(E68*30.4,'TABLA ISR'!$B$5:$E$16,1))*VLOOKUP(E68*30.4,'TABLA ISR'!$B$5:$E$16,4)+VLOOKUP(E68*30.4,'TABLA ISR'!$B$5:$E$16,3)))</f>
        <v>0</v>
      </c>
      <c r="P68" s="22">
        <f t="shared" si="24"/>
        <v>0</v>
      </c>
      <c r="Q68" s="13">
        <f t="shared" si="25"/>
        <v>0</v>
      </c>
      <c r="T68" s="6"/>
    </row>
    <row r="69" spans="1:20" x14ac:dyDescent="0.25">
      <c r="A69" s="51"/>
      <c r="B69" s="47"/>
      <c r="C69" s="47"/>
      <c r="D69" s="52"/>
      <c r="E69" s="53"/>
      <c r="F69" s="53"/>
      <c r="G69" s="30">
        <f t="shared" si="17"/>
        <v>0</v>
      </c>
      <c r="H69" s="33">
        <f t="shared" si="18"/>
        <v>0</v>
      </c>
      <c r="I69" s="33">
        <f t="shared" si="19"/>
        <v>0</v>
      </c>
      <c r="J69" s="12">
        <f t="shared" si="20"/>
        <v>0</v>
      </c>
      <c r="K69" s="12">
        <f t="shared" si="21"/>
        <v>0</v>
      </c>
      <c r="L69" s="3">
        <f t="shared" si="22"/>
        <v>0</v>
      </c>
      <c r="M69" s="3">
        <f t="shared" si="23"/>
        <v>0</v>
      </c>
      <c r="N69" s="3">
        <f>IF(M69&gt;1,IF(C69&lt;DATE(2025,3,31),((((0*30.4)+M69)-VLOOKUP(((0*30.4)+M69),'TABLA ISR'!$B$5:$E$16,1))*(VLOOKUP(((0*30.4)+M69),'TABLA ISR'!$B$5:$E$16,4)))+(VLOOKUP(((0*30.4)+M69),'TABLA ISR'!$B$5:$E$16,3)),((((E69*30.4)+M69)-VLOOKUP(((E69*30.4)+M69),'TABLA ISR'!$B$5:$E$16,1))*(VLOOKUP(((E69*30.4)+M69),'TABLA ISR'!$B$5:$E$16,4)))+(VLOOKUP(((E69*30.4)+M69),'TABLA ISR'!$B$5:$E$16,3))),0)</f>
        <v>0</v>
      </c>
      <c r="O69" s="3">
        <f>IF(L69&lt;1,0,N69-IF(C69&lt;DATE(2025,3,31),0,((E69*30.4)-VLOOKUP(E69*30.4,'TABLA ISR'!$B$5:$E$16,1))*VLOOKUP(E69*30.4,'TABLA ISR'!$B$5:$E$16,4)+VLOOKUP(E69*30.4,'TABLA ISR'!$B$5:$E$16,3)))</f>
        <v>0</v>
      </c>
      <c r="P69" s="22">
        <f t="shared" si="24"/>
        <v>0</v>
      </c>
      <c r="Q69" s="13">
        <f t="shared" si="25"/>
        <v>0</v>
      </c>
      <c r="T69" s="6"/>
    </row>
    <row r="70" spans="1:20" x14ac:dyDescent="0.25">
      <c r="A70" s="51"/>
      <c r="B70" s="47"/>
      <c r="C70" s="47"/>
      <c r="D70" s="52"/>
      <c r="E70" s="53"/>
      <c r="F70" s="53"/>
      <c r="G70" s="30">
        <f t="shared" si="17"/>
        <v>0</v>
      </c>
      <c r="H70" s="33">
        <f t="shared" si="18"/>
        <v>0</v>
      </c>
      <c r="I70" s="33">
        <f t="shared" si="19"/>
        <v>0</v>
      </c>
      <c r="J70" s="12">
        <f t="shared" si="20"/>
        <v>0</v>
      </c>
      <c r="K70" s="12">
        <f t="shared" si="21"/>
        <v>0</v>
      </c>
      <c r="L70" s="3">
        <f t="shared" si="22"/>
        <v>0</v>
      </c>
      <c r="M70" s="3">
        <f t="shared" si="23"/>
        <v>0</v>
      </c>
      <c r="N70" s="3">
        <f>IF(M70&gt;1,IF(C70&lt;DATE(2025,3,31),((((0*30.4)+M70)-VLOOKUP(((0*30.4)+M70),'TABLA ISR'!$B$5:$E$16,1))*(VLOOKUP(((0*30.4)+M70),'TABLA ISR'!$B$5:$E$16,4)))+(VLOOKUP(((0*30.4)+M70),'TABLA ISR'!$B$5:$E$16,3)),((((E70*30.4)+M70)-VLOOKUP(((E70*30.4)+M70),'TABLA ISR'!$B$5:$E$16,1))*(VLOOKUP(((E70*30.4)+M70),'TABLA ISR'!$B$5:$E$16,4)))+(VLOOKUP(((E70*30.4)+M70),'TABLA ISR'!$B$5:$E$16,3))),0)</f>
        <v>0</v>
      </c>
      <c r="O70" s="3">
        <f>IF(L70&lt;1,0,N70-IF(C70&lt;DATE(2025,3,31),0,((E70*30.4)-VLOOKUP(E70*30.4,'TABLA ISR'!$B$5:$E$16,1))*VLOOKUP(E70*30.4,'TABLA ISR'!$B$5:$E$16,4)+VLOOKUP(E70*30.4,'TABLA ISR'!$B$5:$E$16,3)))</f>
        <v>0</v>
      </c>
      <c r="P70" s="22">
        <f t="shared" si="24"/>
        <v>0</v>
      </c>
      <c r="Q70" s="13">
        <f t="shared" si="25"/>
        <v>0</v>
      </c>
      <c r="T70" s="6"/>
    </row>
    <row r="71" spans="1:20" x14ac:dyDescent="0.25">
      <c r="A71" s="51"/>
      <c r="B71" s="47"/>
      <c r="C71" s="47"/>
      <c r="D71" s="52"/>
      <c r="E71" s="53"/>
      <c r="F71" s="53"/>
      <c r="G71" s="30">
        <f t="shared" si="17"/>
        <v>0</v>
      </c>
      <c r="H71" s="33">
        <f t="shared" si="18"/>
        <v>0</v>
      </c>
      <c r="I71" s="33">
        <f t="shared" si="19"/>
        <v>0</v>
      </c>
      <c r="J71" s="12">
        <f t="shared" si="20"/>
        <v>0</v>
      </c>
      <c r="K71" s="12">
        <f t="shared" si="21"/>
        <v>0</v>
      </c>
      <c r="L71" s="3">
        <f t="shared" si="22"/>
        <v>0</v>
      </c>
      <c r="M71" s="3">
        <f t="shared" si="23"/>
        <v>0</v>
      </c>
      <c r="N71" s="3">
        <f>IF(M71&gt;1,IF(C71&lt;DATE(2025,3,31),((((0*30.4)+M71)-VLOOKUP(((0*30.4)+M71),'TABLA ISR'!$B$5:$E$16,1))*(VLOOKUP(((0*30.4)+M71),'TABLA ISR'!$B$5:$E$16,4)))+(VLOOKUP(((0*30.4)+M71),'TABLA ISR'!$B$5:$E$16,3)),((((E71*30.4)+M71)-VLOOKUP(((E71*30.4)+M71),'TABLA ISR'!$B$5:$E$16,1))*(VLOOKUP(((E71*30.4)+M71),'TABLA ISR'!$B$5:$E$16,4)))+(VLOOKUP(((E71*30.4)+M71),'TABLA ISR'!$B$5:$E$16,3))),0)</f>
        <v>0</v>
      </c>
      <c r="O71" s="3">
        <f>IF(L71&lt;1,0,N71-IF(C71&lt;DATE(2025,3,31),0,((E71*30.4)-VLOOKUP(E71*30.4,'TABLA ISR'!$B$5:$E$16,1))*VLOOKUP(E71*30.4,'TABLA ISR'!$B$5:$E$16,4)+VLOOKUP(E71*30.4,'TABLA ISR'!$B$5:$E$16,3)))</f>
        <v>0</v>
      </c>
      <c r="P71" s="22">
        <f t="shared" si="24"/>
        <v>0</v>
      </c>
      <c r="Q71" s="13">
        <f t="shared" si="25"/>
        <v>0</v>
      </c>
      <c r="T71" s="6"/>
    </row>
    <row r="72" spans="1:20" x14ac:dyDescent="0.25">
      <c r="A72" s="51"/>
      <c r="B72" s="47"/>
      <c r="C72" s="47"/>
      <c r="D72" s="52"/>
      <c r="E72" s="53"/>
      <c r="F72" s="53"/>
      <c r="G72" s="30">
        <f t="shared" si="17"/>
        <v>0</v>
      </c>
      <c r="H72" s="33">
        <f t="shared" si="18"/>
        <v>0</v>
      </c>
      <c r="I72" s="33">
        <f t="shared" si="19"/>
        <v>0</v>
      </c>
      <c r="J72" s="12">
        <f t="shared" si="20"/>
        <v>0</v>
      </c>
      <c r="K72" s="12">
        <f t="shared" si="21"/>
        <v>0</v>
      </c>
      <c r="L72" s="3">
        <f t="shared" si="22"/>
        <v>0</v>
      </c>
      <c r="M72" s="3">
        <f t="shared" si="23"/>
        <v>0</v>
      </c>
      <c r="N72" s="3">
        <f>IF(M72&gt;1,IF(C72&lt;DATE(2025,3,31),((((0*30.4)+M72)-VLOOKUP(((0*30.4)+M72),'TABLA ISR'!$B$5:$E$16,1))*(VLOOKUP(((0*30.4)+M72),'TABLA ISR'!$B$5:$E$16,4)))+(VLOOKUP(((0*30.4)+M72),'TABLA ISR'!$B$5:$E$16,3)),((((E72*30.4)+M72)-VLOOKUP(((E72*30.4)+M72),'TABLA ISR'!$B$5:$E$16,1))*(VLOOKUP(((E72*30.4)+M72),'TABLA ISR'!$B$5:$E$16,4)))+(VLOOKUP(((E72*30.4)+M72),'TABLA ISR'!$B$5:$E$16,3))),0)</f>
        <v>0</v>
      </c>
      <c r="O72" s="3">
        <f>IF(L72&lt;1,0,N72-IF(C72&lt;DATE(2025,3,31),0,((E72*30.4)-VLOOKUP(E72*30.4,'TABLA ISR'!$B$5:$E$16,1))*VLOOKUP(E72*30.4,'TABLA ISR'!$B$5:$E$16,4)+VLOOKUP(E72*30.4,'TABLA ISR'!$B$5:$E$16,3)))</f>
        <v>0</v>
      </c>
      <c r="P72" s="22">
        <f t="shared" si="24"/>
        <v>0</v>
      </c>
      <c r="Q72" s="13">
        <f t="shared" si="25"/>
        <v>0</v>
      </c>
      <c r="T72" s="6"/>
    </row>
    <row r="73" spans="1:20" x14ac:dyDescent="0.25">
      <c r="A73" s="51"/>
      <c r="B73" s="47"/>
      <c r="C73" s="47"/>
      <c r="D73" s="52"/>
      <c r="E73" s="53"/>
      <c r="F73" s="53"/>
      <c r="G73" s="30">
        <f t="shared" si="17"/>
        <v>0</v>
      </c>
      <c r="H73" s="33">
        <f t="shared" si="18"/>
        <v>0</v>
      </c>
      <c r="I73" s="33">
        <f t="shared" si="19"/>
        <v>0</v>
      </c>
      <c r="J73" s="12">
        <f t="shared" si="20"/>
        <v>0</v>
      </c>
      <c r="K73" s="12">
        <f t="shared" si="21"/>
        <v>0</v>
      </c>
      <c r="L73" s="3">
        <f t="shared" si="22"/>
        <v>0</v>
      </c>
      <c r="M73" s="3">
        <f t="shared" si="23"/>
        <v>0</v>
      </c>
      <c r="N73" s="3">
        <f>IF(M73&gt;1,IF(C73&lt;DATE(2025,3,31),((((0*30.4)+M73)-VLOOKUP(((0*30.4)+M73),'TABLA ISR'!$B$5:$E$16,1))*(VLOOKUP(((0*30.4)+M73),'TABLA ISR'!$B$5:$E$16,4)))+(VLOOKUP(((0*30.4)+M73),'TABLA ISR'!$B$5:$E$16,3)),((((E73*30.4)+M73)-VLOOKUP(((E73*30.4)+M73),'TABLA ISR'!$B$5:$E$16,1))*(VLOOKUP(((E73*30.4)+M73),'TABLA ISR'!$B$5:$E$16,4)))+(VLOOKUP(((E73*30.4)+M73),'TABLA ISR'!$B$5:$E$16,3))),0)</f>
        <v>0</v>
      </c>
      <c r="O73" s="3">
        <f>IF(L73&lt;1,0,N73-IF(C73&lt;DATE(2025,3,31),0,((E73*30.4)-VLOOKUP(E73*30.4,'TABLA ISR'!$B$5:$E$16,1))*VLOOKUP(E73*30.4,'TABLA ISR'!$B$5:$E$16,4)+VLOOKUP(E73*30.4,'TABLA ISR'!$B$5:$E$16,3)))</f>
        <v>0</v>
      </c>
      <c r="P73" s="22">
        <f t="shared" si="24"/>
        <v>0</v>
      </c>
      <c r="Q73" s="13">
        <f t="shared" si="25"/>
        <v>0</v>
      </c>
      <c r="T73" s="6"/>
    </row>
    <row r="74" spans="1:20" x14ac:dyDescent="0.25">
      <c r="A74" s="51"/>
      <c r="B74" s="47"/>
      <c r="C74" s="47"/>
      <c r="D74" s="52"/>
      <c r="E74" s="53"/>
      <c r="F74" s="53"/>
      <c r="G74" s="30">
        <f t="shared" si="17"/>
        <v>0</v>
      </c>
      <c r="H74" s="33">
        <f t="shared" si="18"/>
        <v>0</v>
      </c>
      <c r="I74" s="33">
        <f t="shared" si="19"/>
        <v>0</v>
      </c>
      <c r="J74" s="12">
        <f t="shared" si="20"/>
        <v>0</v>
      </c>
      <c r="K74" s="12">
        <f t="shared" si="21"/>
        <v>0</v>
      </c>
      <c r="L74" s="3">
        <f t="shared" si="22"/>
        <v>0</v>
      </c>
      <c r="M74" s="3">
        <f t="shared" si="23"/>
        <v>0</v>
      </c>
      <c r="N74" s="3">
        <f>IF(M74&gt;1,IF(C74&lt;DATE(2025,3,31),((((0*30.4)+M74)-VLOOKUP(((0*30.4)+M74),'TABLA ISR'!$B$5:$E$16,1))*(VLOOKUP(((0*30.4)+M74),'TABLA ISR'!$B$5:$E$16,4)))+(VLOOKUP(((0*30.4)+M74),'TABLA ISR'!$B$5:$E$16,3)),((((E74*30.4)+M74)-VLOOKUP(((E74*30.4)+M74),'TABLA ISR'!$B$5:$E$16,1))*(VLOOKUP(((E74*30.4)+M74),'TABLA ISR'!$B$5:$E$16,4)))+(VLOOKUP(((E74*30.4)+M74),'TABLA ISR'!$B$5:$E$16,3))),0)</f>
        <v>0</v>
      </c>
      <c r="O74" s="3">
        <f>IF(L74&lt;1,0,N74-IF(C74&lt;DATE(2025,3,31),0,((E74*30.4)-VLOOKUP(E74*30.4,'TABLA ISR'!$B$5:$E$16,1))*VLOOKUP(E74*30.4,'TABLA ISR'!$B$5:$E$16,4)+VLOOKUP(E74*30.4,'TABLA ISR'!$B$5:$E$16,3)))</f>
        <v>0</v>
      </c>
      <c r="P74" s="22">
        <f t="shared" si="24"/>
        <v>0</v>
      </c>
      <c r="Q74" s="13">
        <f t="shared" si="25"/>
        <v>0</v>
      </c>
      <c r="T74" s="6"/>
    </row>
    <row r="75" spans="1:20" x14ac:dyDescent="0.25">
      <c r="A75" s="51"/>
      <c r="B75" s="47"/>
      <c r="C75" s="47"/>
      <c r="D75" s="52"/>
      <c r="E75" s="53"/>
      <c r="F75" s="53"/>
      <c r="G75" s="30">
        <f t="shared" si="17"/>
        <v>0</v>
      </c>
      <c r="H75" s="33">
        <f t="shared" si="18"/>
        <v>0</v>
      </c>
      <c r="I75" s="33">
        <f t="shared" si="19"/>
        <v>0</v>
      </c>
      <c r="J75" s="12">
        <f t="shared" si="20"/>
        <v>0</v>
      </c>
      <c r="K75" s="12">
        <f t="shared" si="21"/>
        <v>0</v>
      </c>
      <c r="L75" s="3">
        <f t="shared" si="22"/>
        <v>0</v>
      </c>
      <c r="M75" s="3">
        <f t="shared" si="23"/>
        <v>0</v>
      </c>
      <c r="N75" s="3">
        <f>IF(M75&gt;1,IF(C75&lt;DATE(2025,3,31),((((0*30.4)+M75)-VLOOKUP(((0*30.4)+M75),'TABLA ISR'!$B$5:$E$16,1))*(VLOOKUP(((0*30.4)+M75),'TABLA ISR'!$B$5:$E$16,4)))+(VLOOKUP(((0*30.4)+M75),'TABLA ISR'!$B$5:$E$16,3)),((((E75*30.4)+M75)-VLOOKUP(((E75*30.4)+M75),'TABLA ISR'!$B$5:$E$16,1))*(VLOOKUP(((E75*30.4)+M75),'TABLA ISR'!$B$5:$E$16,4)))+(VLOOKUP(((E75*30.4)+M75),'TABLA ISR'!$B$5:$E$16,3))),0)</f>
        <v>0</v>
      </c>
      <c r="O75" s="3">
        <f>IF(L75&lt;1,0,N75-IF(C75&lt;DATE(2025,3,31),0,((E75*30.4)-VLOOKUP(E75*30.4,'TABLA ISR'!$B$5:$E$16,1))*VLOOKUP(E75*30.4,'TABLA ISR'!$B$5:$E$16,4)+VLOOKUP(E75*30.4,'TABLA ISR'!$B$5:$E$16,3)))</f>
        <v>0</v>
      </c>
      <c r="P75" s="22">
        <f t="shared" si="24"/>
        <v>0</v>
      </c>
      <c r="Q75" s="13">
        <f t="shared" si="25"/>
        <v>0</v>
      </c>
      <c r="T75" s="6"/>
    </row>
    <row r="76" spans="1:20" x14ac:dyDescent="0.25">
      <c r="A76" s="51"/>
      <c r="B76" s="47"/>
      <c r="C76" s="47"/>
      <c r="D76" s="52"/>
      <c r="E76" s="53"/>
      <c r="F76" s="53"/>
      <c r="G76" s="30">
        <f t="shared" si="17"/>
        <v>0</v>
      </c>
      <c r="H76" s="33">
        <f t="shared" si="18"/>
        <v>0</v>
      </c>
      <c r="I76" s="33">
        <f t="shared" si="19"/>
        <v>0</v>
      </c>
      <c r="J76" s="12">
        <f t="shared" si="20"/>
        <v>0</v>
      </c>
      <c r="K76" s="12">
        <f t="shared" si="21"/>
        <v>0</v>
      </c>
      <c r="L76" s="3">
        <f t="shared" si="22"/>
        <v>0</v>
      </c>
      <c r="M76" s="3">
        <f t="shared" si="23"/>
        <v>0</v>
      </c>
      <c r="N76" s="3">
        <f>IF(M76&gt;1,IF(C76&lt;DATE(2025,3,31),((((0*30.4)+M76)-VLOOKUP(((0*30.4)+M76),'TABLA ISR'!$B$5:$E$16,1))*(VLOOKUP(((0*30.4)+M76),'TABLA ISR'!$B$5:$E$16,4)))+(VLOOKUP(((0*30.4)+M76),'TABLA ISR'!$B$5:$E$16,3)),((((E76*30.4)+M76)-VLOOKUP(((E76*30.4)+M76),'TABLA ISR'!$B$5:$E$16,1))*(VLOOKUP(((E76*30.4)+M76),'TABLA ISR'!$B$5:$E$16,4)))+(VLOOKUP(((E76*30.4)+M76),'TABLA ISR'!$B$5:$E$16,3))),0)</f>
        <v>0</v>
      </c>
      <c r="O76" s="3">
        <f>IF(L76&lt;1,0,N76-IF(C76&lt;DATE(2025,3,31),0,((E76*30.4)-VLOOKUP(E76*30.4,'TABLA ISR'!$B$5:$E$16,1))*VLOOKUP(E76*30.4,'TABLA ISR'!$B$5:$E$16,4)+VLOOKUP(E76*30.4,'TABLA ISR'!$B$5:$E$16,3)))</f>
        <v>0</v>
      </c>
      <c r="P76" s="22">
        <f t="shared" si="24"/>
        <v>0</v>
      </c>
      <c r="Q76" s="13">
        <f t="shared" si="25"/>
        <v>0</v>
      </c>
      <c r="T76" s="6"/>
    </row>
    <row r="77" spans="1:20" x14ac:dyDescent="0.25">
      <c r="A77" s="51"/>
      <c r="B77" s="47"/>
      <c r="C77" s="47"/>
      <c r="D77" s="52"/>
      <c r="E77" s="53"/>
      <c r="F77" s="53"/>
      <c r="G77" s="30">
        <f t="shared" si="17"/>
        <v>0</v>
      </c>
      <c r="H77" s="33">
        <f t="shared" si="18"/>
        <v>0</v>
      </c>
      <c r="I77" s="33">
        <f t="shared" si="19"/>
        <v>0</v>
      </c>
      <c r="J77" s="12">
        <f t="shared" si="20"/>
        <v>0</v>
      </c>
      <c r="K77" s="12">
        <f t="shared" si="21"/>
        <v>0</v>
      </c>
      <c r="L77" s="3">
        <f t="shared" si="22"/>
        <v>0</v>
      </c>
      <c r="M77" s="3">
        <f t="shared" si="23"/>
        <v>0</v>
      </c>
      <c r="N77" s="3">
        <f>IF(M77&gt;1,IF(C77&lt;DATE(2025,3,31),((((0*30.4)+M77)-VLOOKUP(((0*30.4)+M77),'TABLA ISR'!$B$5:$E$16,1))*(VLOOKUP(((0*30.4)+M77),'TABLA ISR'!$B$5:$E$16,4)))+(VLOOKUP(((0*30.4)+M77),'TABLA ISR'!$B$5:$E$16,3)),((((E77*30.4)+M77)-VLOOKUP(((E77*30.4)+M77),'TABLA ISR'!$B$5:$E$16,1))*(VLOOKUP(((E77*30.4)+M77),'TABLA ISR'!$B$5:$E$16,4)))+(VLOOKUP(((E77*30.4)+M77),'TABLA ISR'!$B$5:$E$16,3))),0)</f>
        <v>0</v>
      </c>
      <c r="O77" s="3">
        <f>IF(L77&lt;1,0,N77-IF(C77&lt;DATE(2025,3,31),0,((E77*30.4)-VLOOKUP(E77*30.4,'TABLA ISR'!$B$5:$E$16,1))*VLOOKUP(E77*30.4,'TABLA ISR'!$B$5:$E$16,4)+VLOOKUP(E77*30.4,'TABLA ISR'!$B$5:$E$16,3)))</f>
        <v>0</v>
      </c>
      <c r="P77" s="22">
        <f t="shared" si="24"/>
        <v>0</v>
      </c>
      <c r="Q77" s="13">
        <f t="shared" si="25"/>
        <v>0</v>
      </c>
      <c r="T77" s="6"/>
    </row>
    <row r="78" spans="1:20" x14ac:dyDescent="0.25">
      <c r="A78" s="51"/>
      <c r="B78" s="47"/>
      <c r="C78" s="47"/>
      <c r="D78" s="52"/>
      <c r="E78" s="53"/>
      <c r="F78" s="53"/>
      <c r="G78" s="30">
        <f t="shared" si="17"/>
        <v>0</v>
      </c>
      <c r="H78" s="33">
        <f t="shared" si="18"/>
        <v>0</v>
      </c>
      <c r="I78" s="33">
        <f t="shared" si="19"/>
        <v>0</v>
      </c>
      <c r="J78" s="12">
        <f t="shared" si="20"/>
        <v>0</v>
      </c>
      <c r="K78" s="12">
        <f t="shared" si="21"/>
        <v>0</v>
      </c>
      <c r="L78" s="3">
        <f t="shared" si="22"/>
        <v>0</v>
      </c>
      <c r="M78" s="3">
        <f t="shared" si="23"/>
        <v>0</v>
      </c>
      <c r="N78" s="3">
        <f>IF(M78&gt;1,IF(C78&lt;DATE(2025,3,31),((((0*30.4)+M78)-VLOOKUP(((0*30.4)+M78),'TABLA ISR'!$B$5:$E$16,1))*(VLOOKUP(((0*30.4)+M78),'TABLA ISR'!$B$5:$E$16,4)))+(VLOOKUP(((0*30.4)+M78),'TABLA ISR'!$B$5:$E$16,3)),((((E78*30.4)+M78)-VLOOKUP(((E78*30.4)+M78),'TABLA ISR'!$B$5:$E$16,1))*(VLOOKUP(((E78*30.4)+M78),'TABLA ISR'!$B$5:$E$16,4)))+(VLOOKUP(((E78*30.4)+M78),'TABLA ISR'!$B$5:$E$16,3))),0)</f>
        <v>0</v>
      </c>
      <c r="O78" s="3">
        <f>IF(L78&lt;1,0,N78-IF(C78&lt;DATE(2025,3,31),0,((E78*30.4)-VLOOKUP(E78*30.4,'TABLA ISR'!$B$5:$E$16,1))*VLOOKUP(E78*30.4,'TABLA ISR'!$B$5:$E$16,4)+VLOOKUP(E78*30.4,'TABLA ISR'!$B$5:$E$16,3)))</f>
        <v>0</v>
      </c>
      <c r="P78" s="22">
        <f t="shared" si="24"/>
        <v>0</v>
      </c>
      <c r="Q78" s="13">
        <f t="shared" si="25"/>
        <v>0</v>
      </c>
      <c r="T78" s="6"/>
    </row>
    <row r="79" spans="1:20" x14ac:dyDescent="0.25">
      <c r="A79" s="51"/>
      <c r="B79" s="47"/>
      <c r="C79" s="47"/>
      <c r="D79" s="52"/>
      <c r="E79" s="53"/>
      <c r="F79" s="53"/>
      <c r="G79" s="30">
        <f t="shared" si="17"/>
        <v>0</v>
      </c>
      <c r="H79" s="33">
        <f t="shared" si="18"/>
        <v>0</v>
      </c>
      <c r="I79" s="33">
        <f t="shared" si="19"/>
        <v>0</v>
      </c>
      <c r="J79" s="12">
        <f t="shared" si="20"/>
        <v>0</v>
      </c>
      <c r="K79" s="12">
        <f t="shared" si="21"/>
        <v>0</v>
      </c>
      <c r="L79" s="3">
        <f t="shared" si="22"/>
        <v>0</v>
      </c>
      <c r="M79" s="3">
        <f t="shared" si="23"/>
        <v>0</v>
      </c>
      <c r="N79" s="3">
        <f>IF(M79&gt;1,IF(C79&lt;DATE(2025,3,31),((((0*30.4)+M79)-VLOOKUP(((0*30.4)+M79),'TABLA ISR'!$B$5:$E$16,1))*(VLOOKUP(((0*30.4)+M79),'TABLA ISR'!$B$5:$E$16,4)))+(VLOOKUP(((0*30.4)+M79),'TABLA ISR'!$B$5:$E$16,3)),((((E79*30.4)+M79)-VLOOKUP(((E79*30.4)+M79),'TABLA ISR'!$B$5:$E$16,1))*(VLOOKUP(((E79*30.4)+M79),'TABLA ISR'!$B$5:$E$16,4)))+(VLOOKUP(((E79*30.4)+M79),'TABLA ISR'!$B$5:$E$16,3))),0)</f>
        <v>0</v>
      </c>
      <c r="O79" s="3">
        <f>IF(L79&lt;1,0,N79-IF(C79&lt;DATE(2025,3,31),0,((E79*30.4)-VLOOKUP(E79*30.4,'TABLA ISR'!$B$5:$E$16,1))*VLOOKUP(E79*30.4,'TABLA ISR'!$B$5:$E$16,4)+VLOOKUP(E79*30.4,'TABLA ISR'!$B$5:$E$16,3)))</f>
        <v>0</v>
      </c>
      <c r="P79" s="22">
        <f t="shared" si="24"/>
        <v>0</v>
      </c>
      <c r="Q79" s="13">
        <f t="shared" si="25"/>
        <v>0</v>
      </c>
      <c r="T79" s="6"/>
    </row>
    <row r="80" spans="1:20" x14ac:dyDescent="0.25">
      <c r="A80" s="51"/>
      <c r="B80" s="47"/>
      <c r="C80" s="47"/>
      <c r="D80" s="52"/>
      <c r="E80" s="53"/>
      <c r="F80" s="53"/>
      <c r="G80" s="30">
        <f t="shared" si="17"/>
        <v>0</v>
      </c>
      <c r="H80" s="33">
        <f t="shared" si="18"/>
        <v>0</v>
      </c>
      <c r="I80" s="33">
        <f t="shared" si="19"/>
        <v>0</v>
      </c>
      <c r="J80" s="12">
        <f t="shared" si="20"/>
        <v>0</v>
      </c>
      <c r="K80" s="12">
        <f t="shared" si="21"/>
        <v>0</v>
      </c>
      <c r="L80" s="3">
        <f t="shared" si="22"/>
        <v>0</v>
      </c>
      <c r="M80" s="3">
        <f t="shared" si="23"/>
        <v>0</v>
      </c>
      <c r="N80" s="3">
        <f>IF(M80&gt;1,IF(C80&lt;DATE(2025,3,31),((((0*30.4)+M80)-VLOOKUP(((0*30.4)+M80),'TABLA ISR'!$B$5:$E$16,1))*(VLOOKUP(((0*30.4)+M80),'TABLA ISR'!$B$5:$E$16,4)))+(VLOOKUP(((0*30.4)+M80),'TABLA ISR'!$B$5:$E$16,3)),((((E80*30.4)+M80)-VLOOKUP(((E80*30.4)+M80),'TABLA ISR'!$B$5:$E$16,1))*(VLOOKUP(((E80*30.4)+M80),'TABLA ISR'!$B$5:$E$16,4)))+(VLOOKUP(((E80*30.4)+M80),'TABLA ISR'!$B$5:$E$16,3))),0)</f>
        <v>0</v>
      </c>
      <c r="O80" s="3">
        <f>IF(L80&lt;1,0,N80-IF(C80&lt;DATE(2025,3,31),0,((E80*30.4)-VLOOKUP(E80*30.4,'TABLA ISR'!$B$5:$E$16,1))*VLOOKUP(E80*30.4,'TABLA ISR'!$B$5:$E$16,4)+VLOOKUP(E80*30.4,'TABLA ISR'!$B$5:$E$16,3)))</f>
        <v>0</v>
      </c>
      <c r="P80" s="22">
        <f t="shared" si="24"/>
        <v>0</v>
      </c>
      <c r="Q80" s="13">
        <f t="shared" si="25"/>
        <v>0</v>
      </c>
      <c r="T80" s="6"/>
    </row>
    <row r="81" spans="1:20" x14ac:dyDescent="0.25">
      <c r="A81" s="51"/>
      <c r="B81" s="47"/>
      <c r="C81" s="47"/>
      <c r="D81" s="52"/>
      <c r="E81" s="53"/>
      <c r="F81" s="53"/>
      <c r="G81" s="30">
        <f t="shared" si="17"/>
        <v>0</v>
      </c>
      <c r="H81" s="33">
        <f t="shared" si="18"/>
        <v>0</v>
      </c>
      <c r="I81" s="33">
        <f t="shared" si="19"/>
        <v>0</v>
      </c>
      <c r="J81" s="12">
        <f t="shared" si="20"/>
        <v>0</v>
      </c>
      <c r="K81" s="12">
        <f t="shared" si="21"/>
        <v>0</v>
      </c>
      <c r="L81" s="3">
        <f t="shared" si="22"/>
        <v>0</v>
      </c>
      <c r="M81" s="3">
        <f t="shared" si="23"/>
        <v>0</v>
      </c>
      <c r="N81" s="3">
        <f>IF(M81&gt;1,IF(C81&lt;DATE(2025,3,31),((((0*30.4)+M81)-VLOOKUP(((0*30.4)+M81),'TABLA ISR'!$B$5:$E$16,1))*(VLOOKUP(((0*30.4)+M81),'TABLA ISR'!$B$5:$E$16,4)))+(VLOOKUP(((0*30.4)+M81),'TABLA ISR'!$B$5:$E$16,3)),((((E81*30.4)+M81)-VLOOKUP(((E81*30.4)+M81),'TABLA ISR'!$B$5:$E$16,1))*(VLOOKUP(((E81*30.4)+M81),'TABLA ISR'!$B$5:$E$16,4)))+(VLOOKUP(((E81*30.4)+M81),'TABLA ISR'!$B$5:$E$16,3))),0)</f>
        <v>0</v>
      </c>
      <c r="O81" s="3">
        <f>IF(L81&lt;1,0,N81-IF(C81&lt;DATE(2025,3,31),0,((E81*30.4)-VLOOKUP(E81*30.4,'TABLA ISR'!$B$5:$E$16,1))*VLOOKUP(E81*30.4,'TABLA ISR'!$B$5:$E$16,4)+VLOOKUP(E81*30.4,'TABLA ISR'!$B$5:$E$16,3)))</f>
        <v>0</v>
      </c>
      <c r="P81" s="22">
        <f t="shared" si="24"/>
        <v>0</v>
      </c>
      <c r="Q81" s="13">
        <f t="shared" si="25"/>
        <v>0</v>
      </c>
      <c r="T81" s="6"/>
    </row>
    <row r="82" spans="1:20" x14ac:dyDescent="0.25">
      <c r="A82" s="51"/>
      <c r="B82" s="47"/>
      <c r="C82" s="47"/>
      <c r="D82" s="52"/>
      <c r="E82" s="53"/>
      <c r="F82" s="53"/>
      <c r="G82" s="30">
        <f t="shared" si="17"/>
        <v>0</v>
      </c>
      <c r="H82" s="33">
        <f t="shared" si="18"/>
        <v>0</v>
      </c>
      <c r="I82" s="33">
        <f t="shared" si="19"/>
        <v>0</v>
      </c>
      <c r="J82" s="12">
        <f t="shared" si="20"/>
        <v>0</v>
      </c>
      <c r="K82" s="12">
        <f t="shared" si="21"/>
        <v>0</v>
      </c>
      <c r="L82" s="3">
        <f t="shared" si="22"/>
        <v>0</v>
      </c>
      <c r="M82" s="3">
        <f t="shared" si="23"/>
        <v>0</v>
      </c>
      <c r="N82" s="3">
        <f>IF(M82&gt;1,IF(C82&lt;DATE(2025,3,31),((((0*30.4)+M82)-VLOOKUP(((0*30.4)+M82),'TABLA ISR'!$B$5:$E$16,1))*(VLOOKUP(((0*30.4)+M82),'TABLA ISR'!$B$5:$E$16,4)))+(VLOOKUP(((0*30.4)+M82),'TABLA ISR'!$B$5:$E$16,3)),((((E82*30.4)+M82)-VLOOKUP(((E82*30.4)+M82),'TABLA ISR'!$B$5:$E$16,1))*(VLOOKUP(((E82*30.4)+M82),'TABLA ISR'!$B$5:$E$16,4)))+(VLOOKUP(((E82*30.4)+M82),'TABLA ISR'!$B$5:$E$16,3))),0)</f>
        <v>0</v>
      </c>
      <c r="O82" s="3">
        <f>IF(L82&lt;1,0,N82-IF(C82&lt;DATE(2025,3,31),0,((E82*30.4)-VLOOKUP(E82*30.4,'TABLA ISR'!$B$5:$E$16,1))*VLOOKUP(E82*30.4,'TABLA ISR'!$B$5:$E$16,4)+VLOOKUP(E82*30.4,'TABLA ISR'!$B$5:$E$16,3)))</f>
        <v>0</v>
      </c>
      <c r="P82" s="22">
        <f t="shared" si="24"/>
        <v>0</v>
      </c>
      <c r="Q82" s="13">
        <f t="shared" si="25"/>
        <v>0</v>
      </c>
      <c r="T82" s="6"/>
    </row>
    <row r="83" spans="1:20" x14ac:dyDescent="0.25">
      <c r="A83" s="51"/>
      <c r="B83" s="47"/>
      <c r="C83" s="47"/>
      <c r="D83" s="52"/>
      <c r="E83" s="53"/>
      <c r="F83" s="53"/>
      <c r="G83" s="30">
        <f t="shared" si="17"/>
        <v>0</v>
      </c>
      <c r="H83" s="33">
        <f t="shared" si="18"/>
        <v>0</v>
      </c>
      <c r="I83" s="33">
        <f t="shared" si="19"/>
        <v>0</v>
      </c>
      <c r="J83" s="12">
        <f t="shared" si="20"/>
        <v>0</v>
      </c>
      <c r="K83" s="12">
        <f t="shared" si="21"/>
        <v>0</v>
      </c>
      <c r="L83" s="3">
        <f t="shared" si="22"/>
        <v>0</v>
      </c>
      <c r="M83" s="3">
        <f t="shared" si="23"/>
        <v>0</v>
      </c>
      <c r="N83" s="3">
        <f>IF(M83&gt;1,IF(C83&lt;DATE(2025,3,31),((((0*30.4)+M83)-VLOOKUP(((0*30.4)+M83),'TABLA ISR'!$B$5:$E$16,1))*(VLOOKUP(((0*30.4)+M83),'TABLA ISR'!$B$5:$E$16,4)))+(VLOOKUP(((0*30.4)+M83),'TABLA ISR'!$B$5:$E$16,3)),((((E83*30.4)+M83)-VLOOKUP(((E83*30.4)+M83),'TABLA ISR'!$B$5:$E$16,1))*(VLOOKUP(((E83*30.4)+M83),'TABLA ISR'!$B$5:$E$16,4)))+(VLOOKUP(((E83*30.4)+M83),'TABLA ISR'!$B$5:$E$16,3))),0)</f>
        <v>0</v>
      </c>
      <c r="O83" s="3">
        <f>IF(L83&lt;1,0,N83-IF(C83&lt;DATE(2025,3,31),0,((E83*30.4)-VLOOKUP(E83*30.4,'TABLA ISR'!$B$5:$E$16,1))*VLOOKUP(E83*30.4,'TABLA ISR'!$B$5:$E$16,4)+VLOOKUP(E83*30.4,'TABLA ISR'!$B$5:$E$16,3)))</f>
        <v>0</v>
      </c>
      <c r="P83" s="22">
        <f t="shared" si="24"/>
        <v>0</v>
      </c>
      <c r="Q83" s="13">
        <f t="shared" si="25"/>
        <v>0</v>
      </c>
      <c r="T83" s="6"/>
    </row>
    <row r="84" spans="1:20" x14ac:dyDescent="0.25">
      <c r="A84" s="51"/>
      <c r="B84" s="47"/>
      <c r="C84" s="47"/>
      <c r="D84" s="52"/>
      <c r="E84" s="53"/>
      <c r="F84" s="53"/>
      <c r="G84" s="30">
        <f t="shared" si="17"/>
        <v>0</v>
      </c>
      <c r="H84" s="33">
        <f t="shared" si="18"/>
        <v>0</v>
      </c>
      <c r="I84" s="33">
        <f t="shared" si="19"/>
        <v>0</v>
      </c>
      <c r="J84" s="12">
        <f t="shared" si="20"/>
        <v>0</v>
      </c>
      <c r="K84" s="12">
        <f t="shared" si="21"/>
        <v>0</v>
      </c>
      <c r="L84" s="3">
        <f t="shared" si="22"/>
        <v>0</v>
      </c>
      <c r="M84" s="3">
        <f t="shared" si="23"/>
        <v>0</v>
      </c>
      <c r="N84" s="3">
        <f>IF(M84&gt;1,IF(C84&lt;DATE(2025,3,31),((((0*30.4)+M84)-VLOOKUP(((0*30.4)+M84),'TABLA ISR'!$B$5:$E$16,1))*(VLOOKUP(((0*30.4)+M84),'TABLA ISR'!$B$5:$E$16,4)))+(VLOOKUP(((0*30.4)+M84),'TABLA ISR'!$B$5:$E$16,3)),((((E84*30.4)+M84)-VLOOKUP(((E84*30.4)+M84),'TABLA ISR'!$B$5:$E$16,1))*(VLOOKUP(((E84*30.4)+M84),'TABLA ISR'!$B$5:$E$16,4)))+(VLOOKUP(((E84*30.4)+M84),'TABLA ISR'!$B$5:$E$16,3))),0)</f>
        <v>0</v>
      </c>
      <c r="O84" s="3">
        <f>IF(L84&lt;1,0,N84-IF(C84&lt;DATE(2025,3,31),0,((E84*30.4)-VLOOKUP(E84*30.4,'TABLA ISR'!$B$5:$E$16,1))*VLOOKUP(E84*30.4,'TABLA ISR'!$B$5:$E$16,4)+VLOOKUP(E84*30.4,'TABLA ISR'!$B$5:$E$16,3)))</f>
        <v>0</v>
      </c>
      <c r="P84" s="22">
        <f t="shared" si="24"/>
        <v>0</v>
      </c>
      <c r="Q84" s="13">
        <f t="shared" si="25"/>
        <v>0</v>
      </c>
      <c r="T84" s="6"/>
    </row>
    <row r="85" spans="1:20" x14ac:dyDescent="0.25">
      <c r="A85" s="51"/>
      <c r="B85" s="47"/>
      <c r="C85" s="47"/>
      <c r="D85" s="52"/>
      <c r="E85" s="53"/>
      <c r="F85" s="53"/>
      <c r="G85" s="30">
        <f t="shared" si="17"/>
        <v>0</v>
      </c>
      <c r="H85" s="33">
        <f t="shared" si="18"/>
        <v>0</v>
      </c>
      <c r="I85" s="33">
        <f t="shared" si="19"/>
        <v>0</v>
      </c>
      <c r="J85" s="12">
        <f t="shared" si="20"/>
        <v>0</v>
      </c>
      <c r="K85" s="12">
        <f t="shared" si="21"/>
        <v>0</v>
      </c>
      <c r="L85" s="3">
        <f t="shared" si="22"/>
        <v>0</v>
      </c>
      <c r="M85" s="3">
        <f t="shared" si="23"/>
        <v>0</v>
      </c>
      <c r="N85" s="3">
        <f>IF(M85&gt;1,IF(C85&lt;DATE(2025,3,31),((((0*30.4)+M85)-VLOOKUP(((0*30.4)+M85),'TABLA ISR'!$B$5:$E$16,1))*(VLOOKUP(((0*30.4)+M85),'TABLA ISR'!$B$5:$E$16,4)))+(VLOOKUP(((0*30.4)+M85),'TABLA ISR'!$B$5:$E$16,3)),((((E85*30.4)+M85)-VLOOKUP(((E85*30.4)+M85),'TABLA ISR'!$B$5:$E$16,1))*(VLOOKUP(((E85*30.4)+M85),'TABLA ISR'!$B$5:$E$16,4)))+(VLOOKUP(((E85*30.4)+M85),'TABLA ISR'!$B$5:$E$16,3))),0)</f>
        <v>0</v>
      </c>
      <c r="O85" s="3">
        <f>IF(L85&lt;1,0,N85-IF(C85&lt;DATE(2025,3,31),0,((E85*30.4)-VLOOKUP(E85*30.4,'TABLA ISR'!$B$5:$E$16,1))*VLOOKUP(E85*30.4,'TABLA ISR'!$B$5:$E$16,4)+VLOOKUP(E85*30.4,'TABLA ISR'!$B$5:$E$16,3)))</f>
        <v>0</v>
      </c>
      <c r="P85" s="22">
        <f t="shared" si="24"/>
        <v>0</v>
      </c>
      <c r="Q85" s="13">
        <f t="shared" si="25"/>
        <v>0</v>
      </c>
      <c r="T85" s="6"/>
    </row>
    <row r="86" spans="1:20" x14ac:dyDescent="0.25">
      <c r="A86" s="51"/>
      <c r="B86" s="47"/>
      <c r="C86" s="47"/>
      <c r="D86" s="52"/>
      <c r="E86" s="53"/>
      <c r="F86" s="53"/>
      <c r="G86" s="30">
        <f t="shared" si="17"/>
        <v>0</v>
      </c>
      <c r="H86" s="33">
        <f t="shared" si="18"/>
        <v>0</v>
      </c>
      <c r="I86" s="33">
        <f t="shared" si="19"/>
        <v>0</v>
      </c>
      <c r="J86" s="12">
        <f t="shared" si="20"/>
        <v>0</v>
      </c>
      <c r="K86" s="12">
        <f t="shared" si="21"/>
        <v>0</v>
      </c>
      <c r="L86" s="3">
        <f t="shared" si="22"/>
        <v>0</v>
      </c>
      <c r="M86" s="3">
        <f t="shared" si="23"/>
        <v>0</v>
      </c>
      <c r="N86" s="3">
        <f>IF(M86&gt;1,IF(C86&lt;DATE(2025,3,31),((((0*30.4)+M86)-VLOOKUP(((0*30.4)+M86),'TABLA ISR'!$B$5:$E$16,1))*(VLOOKUP(((0*30.4)+M86),'TABLA ISR'!$B$5:$E$16,4)))+(VLOOKUP(((0*30.4)+M86),'TABLA ISR'!$B$5:$E$16,3)),((((E86*30.4)+M86)-VLOOKUP(((E86*30.4)+M86),'TABLA ISR'!$B$5:$E$16,1))*(VLOOKUP(((E86*30.4)+M86),'TABLA ISR'!$B$5:$E$16,4)))+(VLOOKUP(((E86*30.4)+M86),'TABLA ISR'!$B$5:$E$16,3))),0)</f>
        <v>0</v>
      </c>
      <c r="O86" s="3">
        <f>IF(L86&lt;1,0,N86-IF(C86&lt;DATE(2025,3,31),0,((E86*30.4)-VLOOKUP(E86*30.4,'TABLA ISR'!$B$5:$E$16,1))*VLOOKUP(E86*30.4,'TABLA ISR'!$B$5:$E$16,4)+VLOOKUP(E86*30.4,'TABLA ISR'!$B$5:$E$16,3)))</f>
        <v>0</v>
      </c>
      <c r="P86" s="22">
        <f t="shared" si="24"/>
        <v>0</v>
      </c>
      <c r="Q86" s="13">
        <f t="shared" si="25"/>
        <v>0</v>
      </c>
      <c r="T86" s="6"/>
    </row>
    <row r="87" spans="1:20" x14ac:dyDescent="0.25">
      <c r="A87" s="51"/>
      <c r="B87" s="47"/>
      <c r="C87" s="47"/>
      <c r="D87" s="52"/>
      <c r="E87" s="53"/>
      <c r="F87" s="53"/>
      <c r="G87" s="30">
        <f t="shared" si="17"/>
        <v>0</v>
      </c>
      <c r="H87" s="33">
        <f t="shared" si="18"/>
        <v>0</v>
      </c>
      <c r="I87" s="33">
        <f t="shared" si="19"/>
        <v>0</v>
      </c>
      <c r="J87" s="12">
        <f t="shared" si="20"/>
        <v>0</v>
      </c>
      <c r="K87" s="12">
        <f t="shared" si="21"/>
        <v>0</v>
      </c>
      <c r="L87" s="3">
        <f t="shared" si="22"/>
        <v>0</v>
      </c>
      <c r="M87" s="3">
        <f t="shared" si="23"/>
        <v>0</v>
      </c>
      <c r="N87" s="3">
        <f>IF(M87&gt;1,IF(C87&lt;DATE(2025,3,31),((((0*30.4)+M87)-VLOOKUP(((0*30.4)+M87),'TABLA ISR'!$B$5:$E$16,1))*(VLOOKUP(((0*30.4)+M87),'TABLA ISR'!$B$5:$E$16,4)))+(VLOOKUP(((0*30.4)+M87),'TABLA ISR'!$B$5:$E$16,3)),((((E87*30.4)+M87)-VLOOKUP(((E87*30.4)+M87),'TABLA ISR'!$B$5:$E$16,1))*(VLOOKUP(((E87*30.4)+M87),'TABLA ISR'!$B$5:$E$16,4)))+(VLOOKUP(((E87*30.4)+M87),'TABLA ISR'!$B$5:$E$16,3))),0)</f>
        <v>0</v>
      </c>
      <c r="O87" s="3">
        <f>IF(L87&lt;1,0,N87-IF(C87&lt;DATE(2025,3,31),0,((E87*30.4)-VLOOKUP(E87*30.4,'TABLA ISR'!$B$5:$E$16,1))*VLOOKUP(E87*30.4,'TABLA ISR'!$B$5:$E$16,4)+VLOOKUP(E87*30.4,'TABLA ISR'!$B$5:$E$16,3)))</f>
        <v>0</v>
      </c>
      <c r="P87" s="22">
        <f t="shared" si="24"/>
        <v>0</v>
      </c>
      <c r="Q87" s="13">
        <f t="shared" si="25"/>
        <v>0</v>
      </c>
      <c r="T87" s="6"/>
    </row>
    <row r="88" spans="1:20" x14ac:dyDescent="0.25">
      <c r="A88" s="51"/>
      <c r="B88" s="47"/>
      <c r="C88" s="47"/>
      <c r="D88" s="52"/>
      <c r="E88" s="53"/>
      <c r="F88" s="53"/>
      <c r="G88" s="30">
        <f t="shared" si="17"/>
        <v>0</v>
      </c>
      <c r="H88" s="33">
        <f t="shared" si="18"/>
        <v>0</v>
      </c>
      <c r="I88" s="33">
        <f t="shared" si="19"/>
        <v>0</v>
      </c>
      <c r="J88" s="12">
        <f t="shared" si="20"/>
        <v>0</v>
      </c>
      <c r="K88" s="12">
        <f t="shared" si="21"/>
        <v>0</v>
      </c>
      <c r="L88" s="3">
        <f t="shared" si="22"/>
        <v>0</v>
      </c>
      <c r="M88" s="3">
        <f t="shared" si="23"/>
        <v>0</v>
      </c>
      <c r="N88" s="3">
        <f>IF(M88&gt;1,IF(C88&lt;DATE(2025,3,31),((((0*30.4)+M88)-VLOOKUP(((0*30.4)+M88),'TABLA ISR'!$B$5:$E$16,1))*(VLOOKUP(((0*30.4)+M88),'TABLA ISR'!$B$5:$E$16,4)))+(VLOOKUP(((0*30.4)+M88),'TABLA ISR'!$B$5:$E$16,3)),((((E88*30.4)+M88)-VLOOKUP(((E88*30.4)+M88),'TABLA ISR'!$B$5:$E$16,1))*(VLOOKUP(((E88*30.4)+M88),'TABLA ISR'!$B$5:$E$16,4)))+(VLOOKUP(((E88*30.4)+M88),'TABLA ISR'!$B$5:$E$16,3))),0)</f>
        <v>0</v>
      </c>
      <c r="O88" s="3">
        <f>IF(L88&lt;1,0,N88-IF(C88&lt;DATE(2025,3,31),0,((E88*30.4)-VLOOKUP(E88*30.4,'TABLA ISR'!$B$5:$E$16,1))*VLOOKUP(E88*30.4,'TABLA ISR'!$B$5:$E$16,4)+VLOOKUP(E88*30.4,'TABLA ISR'!$B$5:$E$16,3)))</f>
        <v>0</v>
      </c>
      <c r="P88" s="22">
        <f t="shared" si="24"/>
        <v>0</v>
      </c>
      <c r="Q88" s="13">
        <f t="shared" si="25"/>
        <v>0</v>
      </c>
      <c r="T88" s="6"/>
    </row>
    <row r="89" spans="1:20" x14ac:dyDescent="0.25">
      <c r="A89" s="51"/>
      <c r="B89" s="47"/>
      <c r="C89" s="47"/>
      <c r="D89" s="52"/>
      <c r="E89" s="53"/>
      <c r="F89" s="53"/>
      <c r="G89" s="30">
        <f t="shared" ref="G89:G109" si="26">IF(-(_xlfn.DAYS(IF(B89&gt;DATE(2024,1,1),B89,DATE(2024,1,1)),IF(C89&lt;DATE(2024,12,31),C89,DATE(2024,12,31))+1))&lt;1,0,-(_xlfn.DAYS(IF(B89&gt;DATE(2024,1,1),B89,DATE(2024,1,1)),IF(C89&lt;DATE(2024,12,31),C89,DATE(2024,12,31))+1)))</f>
        <v>0</v>
      </c>
      <c r="H89" s="33">
        <f t="shared" ref="H89:H109" si="27">($H$3/SUM($G$11:$G$110))*G89</f>
        <v>0</v>
      </c>
      <c r="I89" s="33">
        <f t="shared" ref="I89:I109" si="28">($H$5/SUM($D$11:$D$110))*D89</f>
        <v>0</v>
      </c>
      <c r="J89" s="12">
        <f t="shared" ref="J89:J109" si="29">IF(H89+I89&lt;IF(F89&gt;(E89*30.4)*3,F89,(E89*30.4)*3),H89+I89,IF(F89&gt;(E89*30.4)*3,F89,(E89*30.4)*3))</f>
        <v>0</v>
      </c>
      <c r="K89" s="12">
        <f t="shared" ref="K89:K109" si="30">IF(D89&lt;1,0,$D$7*15)</f>
        <v>0</v>
      </c>
      <c r="L89" s="3">
        <f t="shared" ref="L89:L109" si="31">IF(J89-K89&lt;1,0,J89-K89)</f>
        <v>0</v>
      </c>
      <c r="M89" s="3">
        <f t="shared" ref="M89:M109" si="32">(L89/365)*30.4</f>
        <v>0</v>
      </c>
      <c r="N89" s="3">
        <f>IF(M89&gt;1,IF(C89&lt;DATE(2025,3,31),((((0*30.4)+M89)-VLOOKUP(((0*30.4)+M89),'TABLA ISR'!$B$5:$E$16,1))*(VLOOKUP(((0*30.4)+M89),'TABLA ISR'!$B$5:$E$16,4)))+(VLOOKUP(((0*30.4)+M89),'TABLA ISR'!$B$5:$E$16,3)),((((E89*30.4)+M89)-VLOOKUP(((E89*30.4)+M89),'TABLA ISR'!$B$5:$E$16,1))*(VLOOKUP(((E89*30.4)+M89),'TABLA ISR'!$B$5:$E$16,4)))+(VLOOKUP(((E89*30.4)+M89),'TABLA ISR'!$B$5:$E$16,3))),0)</f>
        <v>0</v>
      </c>
      <c r="O89" s="3">
        <f>IF(L89&lt;1,0,N89-IF(C89&lt;DATE(2025,3,31),0,((E89*30.4)-VLOOKUP(E89*30.4,'TABLA ISR'!$B$5:$E$16,1))*VLOOKUP(E89*30.4,'TABLA ISR'!$B$5:$E$16,4)+VLOOKUP(E89*30.4,'TABLA ISR'!$B$5:$E$16,3)))</f>
        <v>0</v>
      </c>
      <c r="P89" s="22">
        <f t="shared" ref="P89:P109" si="33">IFERROR(O89/M89,0)</f>
        <v>0</v>
      </c>
      <c r="Q89" s="13">
        <f t="shared" ref="Q89:Q109" si="34">L89*P89</f>
        <v>0</v>
      </c>
      <c r="T89" s="6"/>
    </row>
    <row r="90" spans="1:20" x14ac:dyDescent="0.25">
      <c r="A90" s="51"/>
      <c r="B90" s="47"/>
      <c r="C90" s="47"/>
      <c r="D90" s="52"/>
      <c r="E90" s="53"/>
      <c r="F90" s="53"/>
      <c r="G90" s="30">
        <f t="shared" si="26"/>
        <v>0</v>
      </c>
      <c r="H90" s="33">
        <f t="shared" si="27"/>
        <v>0</v>
      </c>
      <c r="I90" s="33">
        <f t="shared" si="28"/>
        <v>0</v>
      </c>
      <c r="J90" s="12">
        <f t="shared" si="29"/>
        <v>0</v>
      </c>
      <c r="K90" s="12">
        <f t="shared" si="30"/>
        <v>0</v>
      </c>
      <c r="L90" s="3">
        <f t="shared" si="31"/>
        <v>0</v>
      </c>
      <c r="M90" s="3">
        <f t="shared" si="32"/>
        <v>0</v>
      </c>
      <c r="N90" s="3">
        <f>IF(M90&gt;1,IF(C90&lt;DATE(2025,3,31),((((0*30.4)+M90)-VLOOKUP(((0*30.4)+M90),'TABLA ISR'!$B$5:$E$16,1))*(VLOOKUP(((0*30.4)+M90),'TABLA ISR'!$B$5:$E$16,4)))+(VLOOKUP(((0*30.4)+M90),'TABLA ISR'!$B$5:$E$16,3)),((((E90*30.4)+M90)-VLOOKUP(((E90*30.4)+M90),'TABLA ISR'!$B$5:$E$16,1))*(VLOOKUP(((E90*30.4)+M90),'TABLA ISR'!$B$5:$E$16,4)))+(VLOOKUP(((E90*30.4)+M90),'TABLA ISR'!$B$5:$E$16,3))),0)</f>
        <v>0</v>
      </c>
      <c r="O90" s="3">
        <f>IF(L90&lt;1,0,N90-IF(C90&lt;DATE(2025,3,31),0,((E90*30.4)-VLOOKUP(E90*30.4,'TABLA ISR'!$B$5:$E$16,1))*VLOOKUP(E90*30.4,'TABLA ISR'!$B$5:$E$16,4)+VLOOKUP(E90*30.4,'TABLA ISR'!$B$5:$E$16,3)))</f>
        <v>0</v>
      </c>
      <c r="P90" s="22">
        <f t="shared" si="33"/>
        <v>0</v>
      </c>
      <c r="Q90" s="13">
        <f t="shared" si="34"/>
        <v>0</v>
      </c>
      <c r="T90" s="6"/>
    </row>
    <row r="91" spans="1:20" x14ac:dyDescent="0.25">
      <c r="A91" s="51"/>
      <c r="B91" s="47"/>
      <c r="C91" s="47"/>
      <c r="D91" s="52"/>
      <c r="E91" s="53"/>
      <c r="F91" s="53"/>
      <c r="G91" s="30">
        <f t="shared" si="26"/>
        <v>0</v>
      </c>
      <c r="H91" s="33">
        <f t="shared" si="27"/>
        <v>0</v>
      </c>
      <c r="I91" s="33">
        <f t="shared" si="28"/>
        <v>0</v>
      </c>
      <c r="J91" s="12">
        <f t="shared" si="29"/>
        <v>0</v>
      </c>
      <c r="K91" s="12">
        <f t="shared" si="30"/>
        <v>0</v>
      </c>
      <c r="L91" s="3">
        <f t="shared" si="31"/>
        <v>0</v>
      </c>
      <c r="M91" s="3">
        <f t="shared" si="32"/>
        <v>0</v>
      </c>
      <c r="N91" s="3">
        <f>IF(M91&gt;1,IF(C91&lt;DATE(2025,3,31),((((0*30.4)+M91)-VLOOKUP(((0*30.4)+M91),'TABLA ISR'!$B$5:$E$16,1))*(VLOOKUP(((0*30.4)+M91),'TABLA ISR'!$B$5:$E$16,4)))+(VLOOKUP(((0*30.4)+M91),'TABLA ISR'!$B$5:$E$16,3)),((((E91*30.4)+M91)-VLOOKUP(((E91*30.4)+M91),'TABLA ISR'!$B$5:$E$16,1))*(VLOOKUP(((E91*30.4)+M91),'TABLA ISR'!$B$5:$E$16,4)))+(VLOOKUP(((E91*30.4)+M91),'TABLA ISR'!$B$5:$E$16,3))),0)</f>
        <v>0</v>
      </c>
      <c r="O91" s="3">
        <f>IF(L91&lt;1,0,N91-IF(C91&lt;DATE(2025,3,31),0,((E91*30.4)-VLOOKUP(E91*30.4,'TABLA ISR'!$B$5:$E$16,1))*VLOOKUP(E91*30.4,'TABLA ISR'!$B$5:$E$16,4)+VLOOKUP(E91*30.4,'TABLA ISR'!$B$5:$E$16,3)))</f>
        <v>0</v>
      </c>
      <c r="P91" s="22">
        <f t="shared" si="33"/>
        <v>0</v>
      </c>
      <c r="Q91" s="13">
        <f t="shared" si="34"/>
        <v>0</v>
      </c>
      <c r="T91" s="6"/>
    </row>
    <row r="92" spans="1:20" x14ac:dyDescent="0.25">
      <c r="A92" s="51"/>
      <c r="B92" s="47"/>
      <c r="C92" s="47"/>
      <c r="D92" s="52"/>
      <c r="E92" s="53"/>
      <c r="F92" s="53"/>
      <c r="G92" s="30">
        <f t="shared" si="26"/>
        <v>0</v>
      </c>
      <c r="H92" s="33">
        <f t="shared" si="27"/>
        <v>0</v>
      </c>
      <c r="I92" s="33">
        <f t="shared" si="28"/>
        <v>0</v>
      </c>
      <c r="J92" s="12">
        <f t="shared" si="29"/>
        <v>0</v>
      </c>
      <c r="K92" s="12">
        <f t="shared" si="30"/>
        <v>0</v>
      </c>
      <c r="L92" s="3">
        <f t="shared" si="31"/>
        <v>0</v>
      </c>
      <c r="M92" s="3">
        <f t="shared" si="32"/>
        <v>0</v>
      </c>
      <c r="N92" s="3">
        <f>IF(M92&gt;1,IF(C92&lt;DATE(2025,3,31),((((0*30.4)+M92)-VLOOKUP(((0*30.4)+M92),'TABLA ISR'!$B$5:$E$16,1))*(VLOOKUP(((0*30.4)+M92),'TABLA ISR'!$B$5:$E$16,4)))+(VLOOKUP(((0*30.4)+M92),'TABLA ISR'!$B$5:$E$16,3)),((((E92*30.4)+M92)-VLOOKUP(((E92*30.4)+M92),'TABLA ISR'!$B$5:$E$16,1))*(VLOOKUP(((E92*30.4)+M92),'TABLA ISR'!$B$5:$E$16,4)))+(VLOOKUP(((E92*30.4)+M92),'TABLA ISR'!$B$5:$E$16,3))),0)</f>
        <v>0</v>
      </c>
      <c r="O92" s="3">
        <f>IF(L92&lt;1,0,N92-IF(C92&lt;DATE(2025,3,31),0,((E92*30.4)-VLOOKUP(E92*30.4,'TABLA ISR'!$B$5:$E$16,1))*VLOOKUP(E92*30.4,'TABLA ISR'!$B$5:$E$16,4)+VLOOKUP(E92*30.4,'TABLA ISR'!$B$5:$E$16,3)))</f>
        <v>0</v>
      </c>
      <c r="P92" s="22">
        <f t="shared" si="33"/>
        <v>0</v>
      </c>
      <c r="Q92" s="13">
        <f t="shared" si="34"/>
        <v>0</v>
      </c>
      <c r="T92" s="6"/>
    </row>
    <row r="93" spans="1:20" x14ac:dyDescent="0.25">
      <c r="A93" s="51"/>
      <c r="B93" s="47"/>
      <c r="C93" s="47"/>
      <c r="D93" s="52"/>
      <c r="E93" s="53"/>
      <c r="F93" s="53"/>
      <c r="G93" s="30">
        <f t="shared" si="26"/>
        <v>0</v>
      </c>
      <c r="H93" s="33">
        <f t="shared" si="27"/>
        <v>0</v>
      </c>
      <c r="I93" s="33">
        <f t="shared" si="28"/>
        <v>0</v>
      </c>
      <c r="J93" s="12">
        <f t="shared" si="29"/>
        <v>0</v>
      </c>
      <c r="K93" s="12">
        <f t="shared" si="30"/>
        <v>0</v>
      </c>
      <c r="L93" s="3">
        <f t="shared" si="31"/>
        <v>0</v>
      </c>
      <c r="M93" s="3">
        <f t="shared" si="32"/>
        <v>0</v>
      </c>
      <c r="N93" s="3">
        <f>IF(M93&gt;1,IF(C93&lt;DATE(2025,3,31),((((0*30.4)+M93)-VLOOKUP(((0*30.4)+M93),'TABLA ISR'!$B$5:$E$16,1))*(VLOOKUP(((0*30.4)+M93),'TABLA ISR'!$B$5:$E$16,4)))+(VLOOKUP(((0*30.4)+M93),'TABLA ISR'!$B$5:$E$16,3)),((((E93*30.4)+M93)-VLOOKUP(((E93*30.4)+M93),'TABLA ISR'!$B$5:$E$16,1))*(VLOOKUP(((E93*30.4)+M93),'TABLA ISR'!$B$5:$E$16,4)))+(VLOOKUP(((E93*30.4)+M93),'TABLA ISR'!$B$5:$E$16,3))),0)</f>
        <v>0</v>
      </c>
      <c r="O93" s="3">
        <f>IF(L93&lt;1,0,N93-IF(C93&lt;DATE(2025,3,31),0,((E93*30.4)-VLOOKUP(E93*30.4,'TABLA ISR'!$B$5:$E$16,1))*VLOOKUP(E93*30.4,'TABLA ISR'!$B$5:$E$16,4)+VLOOKUP(E93*30.4,'TABLA ISR'!$B$5:$E$16,3)))</f>
        <v>0</v>
      </c>
      <c r="P93" s="22">
        <f t="shared" si="33"/>
        <v>0</v>
      </c>
      <c r="Q93" s="13">
        <f t="shared" si="34"/>
        <v>0</v>
      </c>
      <c r="T93" s="6"/>
    </row>
    <row r="94" spans="1:20" x14ac:dyDescent="0.25">
      <c r="A94" s="51"/>
      <c r="B94" s="47"/>
      <c r="C94" s="47"/>
      <c r="D94" s="52"/>
      <c r="E94" s="53"/>
      <c r="F94" s="53"/>
      <c r="G94" s="30">
        <f t="shared" si="26"/>
        <v>0</v>
      </c>
      <c r="H94" s="33">
        <f t="shared" si="27"/>
        <v>0</v>
      </c>
      <c r="I94" s="33">
        <f t="shared" si="28"/>
        <v>0</v>
      </c>
      <c r="J94" s="12">
        <f t="shared" si="29"/>
        <v>0</v>
      </c>
      <c r="K94" s="12">
        <f t="shared" si="30"/>
        <v>0</v>
      </c>
      <c r="L94" s="3">
        <f t="shared" si="31"/>
        <v>0</v>
      </c>
      <c r="M94" s="3">
        <f t="shared" si="32"/>
        <v>0</v>
      </c>
      <c r="N94" s="3">
        <f>IF(M94&gt;1,IF(C94&lt;DATE(2025,3,31),((((0*30.4)+M94)-VLOOKUP(((0*30.4)+M94),'TABLA ISR'!$B$5:$E$16,1))*(VLOOKUP(((0*30.4)+M94),'TABLA ISR'!$B$5:$E$16,4)))+(VLOOKUP(((0*30.4)+M94),'TABLA ISR'!$B$5:$E$16,3)),((((E94*30.4)+M94)-VLOOKUP(((E94*30.4)+M94),'TABLA ISR'!$B$5:$E$16,1))*(VLOOKUP(((E94*30.4)+M94),'TABLA ISR'!$B$5:$E$16,4)))+(VLOOKUP(((E94*30.4)+M94),'TABLA ISR'!$B$5:$E$16,3))),0)</f>
        <v>0</v>
      </c>
      <c r="O94" s="3">
        <f>IF(L94&lt;1,0,N94-IF(C94&lt;DATE(2025,3,31),0,((E94*30.4)-VLOOKUP(E94*30.4,'TABLA ISR'!$B$5:$E$16,1))*VLOOKUP(E94*30.4,'TABLA ISR'!$B$5:$E$16,4)+VLOOKUP(E94*30.4,'TABLA ISR'!$B$5:$E$16,3)))</f>
        <v>0</v>
      </c>
      <c r="P94" s="22">
        <f t="shared" si="33"/>
        <v>0</v>
      </c>
      <c r="Q94" s="13">
        <f t="shared" si="34"/>
        <v>0</v>
      </c>
      <c r="T94" s="6"/>
    </row>
    <row r="95" spans="1:20" x14ac:dyDescent="0.25">
      <c r="A95" s="51"/>
      <c r="B95" s="47"/>
      <c r="C95" s="47"/>
      <c r="D95" s="52"/>
      <c r="E95" s="53"/>
      <c r="F95" s="53"/>
      <c r="G95" s="30">
        <f t="shared" si="26"/>
        <v>0</v>
      </c>
      <c r="H95" s="33">
        <f t="shared" si="27"/>
        <v>0</v>
      </c>
      <c r="I95" s="33">
        <f t="shared" si="28"/>
        <v>0</v>
      </c>
      <c r="J95" s="12">
        <f t="shared" si="29"/>
        <v>0</v>
      </c>
      <c r="K95" s="12">
        <f t="shared" si="30"/>
        <v>0</v>
      </c>
      <c r="L95" s="3">
        <f t="shared" si="31"/>
        <v>0</v>
      </c>
      <c r="M95" s="3">
        <f t="shared" si="32"/>
        <v>0</v>
      </c>
      <c r="N95" s="3">
        <f>IF(M95&gt;1,IF(C95&lt;DATE(2025,3,31),((((0*30.4)+M95)-VLOOKUP(((0*30.4)+M95),'TABLA ISR'!$B$5:$E$16,1))*(VLOOKUP(((0*30.4)+M95),'TABLA ISR'!$B$5:$E$16,4)))+(VLOOKUP(((0*30.4)+M95),'TABLA ISR'!$B$5:$E$16,3)),((((E95*30.4)+M95)-VLOOKUP(((E95*30.4)+M95),'TABLA ISR'!$B$5:$E$16,1))*(VLOOKUP(((E95*30.4)+M95),'TABLA ISR'!$B$5:$E$16,4)))+(VLOOKUP(((E95*30.4)+M95),'TABLA ISR'!$B$5:$E$16,3))),0)</f>
        <v>0</v>
      </c>
      <c r="O95" s="3">
        <f>IF(L95&lt;1,0,N95-IF(C95&lt;DATE(2025,3,31),0,((E95*30.4)-VLOOKUP(E95*30.4,'TABLA ISR'!$B$5:$E$16,1))*VLOOKUP(E95*30.4,'TABLA ISR'!$B$5:$E$16,4)+VLOOKUP(E95*30.4,'TABLA ISR'!$B$5:$E$16,3)))</f>
        <v>0</v>
      </c>
      <c r="P95" s="22">
        <f t="shared" si="33"/>
        <v>0</v>
      </c>
      <c r="Q95" s="13">
        <f t="shared" si="34"/>
        <v>0</v>
      </c>
      <c r="T95" s="6"/>
    </row>
    <row r="96" spans="1:20" x14ac:dyDescent="0.25">
      <c r="A96" s="51"/>
      <c r="B96" s="47"/>
      <c r="C96" s="47"/>
      <c r="D96" s="52"/>
      <c r="E96" s="53"/>
      <c r="F96" s="53"/>
      <c r="G96" s="30">
        <f t="shared" si="26"/>
        <v>0</v>
      </c>
      <c r="H96" s="33">
        <f t="shared" si="27"/>
        <v>0</v>
      </c>
      <c r="I96" s="33">
        <f t="shared" si="28"/>
        <v>0</v>
      </c>
      <c r="J96" s="12">
        <f t="shared" si="29"/>
        <v>0</v>
      </c>
      <c r="K96" s="12">
        <f t="shared" si="30"/>
        <v>0</v>
      </c>
      <c r="L96" s="3">
        <f t="shared" si="31"/>
        <v>0</v>
      </c>
      <c r="M96" s="3">
        <f t="shared" si="32"/>
        <v>0</v>
      </c>
      <c r="N96" s="3">
        <f>IF(M96&gt;1,IF(C96&lt;DATE(2025,3,31),((((0*30.4)+M96)-VLOOKUP(((0*30.4)+M96),'TABLA ISR'!$B$5:$E$16,1))*(VLOOKUP(((0*30.4)+M96),'TABLA ISR'!$B$5:$E$16,4)))+(VLOOKUP(((0*30.4)+M96),'TABLA ISR'!$B$5:$E$16,3)),((((E96*30.4)+M96)-VLOOKUP(((E96*30.4)+M96),'TABLA ISR'!$B$5:$E$16,1))*(VLOOKUP(((E96*30.4)+M96),'TABLA ISR'!$B$5:$E$16,4)))+(VLOOKUP(((E96*30.4)+M96),'TABLA ISR'!$B$5:$E$16,3))),0)</f>
        <v>0</v>
      </c>
      <c r="O96" s="3">
        <f>IF(L96&lt;1,0,N96-IF(C96&lt;DATE(2025,3,31),0,((E96*30.4)-VLOOKUP(E96*30.4,'TABLA ISR'!$B$5:$E$16,1))*VLOOKUP(E96*30.4,'TABLA ISR'!$B$5:$E$16,4)+VLOOKUP(E96*30.4,'TABLA ISR'!$B$5:$E$16,3)))</f>
        <v>0</v>
      </c>
      <c r="P96" s="22">
        <f t="shared" si="33"/>
        <v>0</v>
      </c>
      <c r="Q96" s="13">
        <f t="shared" si="34"/>
        <v>0</v>
      </c>
      <c r="T96" s="6"/>
    </row>
    <row r="97" spans="1:20" x14ac:dyDescent="0.25">
      <c r="A97" s="51"/>
      <c r="B97" s="47"/>
      <c r="C97" s="47"/>
      <c r="D97" s="52"/>
      <c r="E97" s="53"/>
      <c r="F97" s="53"/>
      <c r="G97" s="30">
        <f t="shared" si="26"/>
        <v>0</v>
      </c>
      <c r="H97" s="33">
        <f t="shared" si="27"/>
        <v>0</v>
      </c>
      <c r="I97" s="33">
        <f t="shared" si="28"/>
        <v>0</v>
      </c>
      <c r="J97" s="12">
        <f t="shared" si="29"/>
        <v>0</v>
      </c>
      <c r="K97" s="12">
        <f t="shared" si="30"/>
        <v>0</v>
      </c>
      <c r="L97" s="3">
        <f t="shared" si="31"/>
        <v>0</v>
      </c>
      <c r="M97" s="3">
        <f t="shared" si="32"/>
        <v>0</v>
      </c>
      <c r="N97" s="3">
        <f>IF(M97&gt;1,IF(C97&lt;DATE(2025,3,31),((((0*30.4)+M97)-VLOOKUP(((0*30.4)+M97),'TABLA ISR'!$B$5:$E$16,1))*(VLOOKUP(((0*30.4)+M97),'TABLA ISR'!$B$5:$E$16,4)))+(VLOOKUP(((0*30.4)+M97),'TABLA ISR'!$B$5:$E$16,3)),((((E97*30.4)+M97)-VLOOKUP(((E97*30.4)+M97),'TABLA ISR'!$B$5:$E$16,1))*(VLOOKUP(((E97*30.4)+M97),'TABLA ISR'!$B$5:$E$16,4)))+(VLOOKUP(((E97*30.4)+M97),'TABLA ISR'!$B$5:$E$16,3))),0)</f>
        <v>0</v>
      </c>
      <c r="O97" s="3">
        <f>IF(L97&lt;1,0,N97-IF(C97&lt;DATE(2025,3,31),0,((E97*30.4)-VLOOKUP(E97*30.4,'TABLA ISR'!$B$5:$E$16,1))*VLOOKUP(E97*30.4,'TABLA ISR'!$B$5:$E$16,4)+VLOOKUP(E97*30.4,'TABLA ISR'!$B$5:$E$16,3)))</f>
        <v>0</v>
      </c>
      <c r="P97" s="22">
        <f t="shared" si="33"/>
        <v>0</v>
      </c>
      <c r="Q97" s="13">
        <f t="shared" si="34"/>
        <v>0</v>
      </c>
      <c r="T97" s="6"/>
    </row>
    <row r="98" spans="1:20" x14ac:dyDescent="0.25">
      <c r="A98" s="51"/>
      <c r="B98" s="47"/>
      <c r="C98" s="47"/>
      <c r="D98" s="52"/>
      <c r="E98" s="53"/>
      <c r="F98" s="53"/>
      <c r="G98" s="30">
        <f t="shared" si="26"/>
        <v>0</v>
      </c>
      <c r="H98" s="33">
        <f t="shared" si="27"/>
        <v>0</v>
      </c>
      <c r="I98" s="33">
        <f t="shared" si="28"/>
        <v>0</v>
      </c>
      <c r="J98" s="12">
        <f t="shared" si="29"/>
        <v>0</v>
      </c>
      <c r="K98" s="12">
        <f t="shared" si="30"/>
        <v>0</v>
      </c>
      <c r="L98" s="3">
        <f t="shared" si="31"/>
        <v>0</v>
      </c>
      <c r="M98" s="3">
        <f t="shared" si="32"/>
        <v>0</v>
      </c>
      <c r="N98" s="3">
        <f>IF(M98&gt;1,IF(C98&lt;DATE(2025,3,31),((((0*30.4)+M98)-VLOOKUP(((0*30.4)+M98),'TABLA ISR'!$B$5:$E$16,1))*(VLOOKUP(((0*30.4)+M98),'TABLA ISR'!$B$5:$E$16,4)))+(VLOOKUP(((0*30.4)+M98),'TABLA ISR'!$B$5:$E$16,3)),((((E98*30.4)+M98)-VLOOKUP(((E98*30.4)+M98),'TABLA ISR'!$B$5:$E$16,1))*(VLOOKUP(((E98*30.4)+M98),'TABLA ISR'!$B$5:$E$16,4)))+(VLOOKUP(((E98*30.4)+M98),'TABLA ISR'!$B$5:$E$16,3))),0)</f>
        <v>0</v>
      </c>
      <c r="O98" s="3">
        <f>IF(L98&lt;1,0,N98-IF(C98&lt;DATE(2025,3,31),0,((E98*30.4)-VLOOKUP(E98*30.4,'TABLA ISR'!$B$5:$E$16,1))*VLOOKUP(E98*30.4,'TABLA ISR'!$B$5:$E$16,4)+VLOOKUP(E98*30.4,'TABLA ISR'!$B$5:$E$16,3)))</f>
        <v>0</v>
      </c>
      <c r="P98" s="22">
        <f t="shared" si="33"/>
        <v>0</v>
      </c>
      <c r="Q98" s="13">
        <f t="shared" si="34"/>
        <v>0</v>
      </c>
      <c r="T98" s="6"/>
    </row>
    <row r="99" spans="1:20" x14ac:dyDescent="0.25">
      <c r="A99" s="51"/>
      <c r="B99" s="47"/>
      <c r="C99" s="47"/>
      <c r="D99" s="52"/>
      <c r="E99" s="53"/>
      <c r="F99" s="53"/>
      <c r="G99" s="30">
        <f t="shared" si="26"/>
        <v>0</v>
      </c>
      <c r="H99" s="33">
        <f t="shared" si="27"/>
        <v>0</v>
      </c>
      <c r="I99" s="33">
        <f t="shared" si="28"/>
        <v>0</v>
      </c>
      <c r="J99" s="12">
        <f t="shared" si="29"/>
        <v>0</v>
      </c>
      <c r="K99" s="12">
        <f t="shared" si="30"/>
        <v>0</v>
      </c>
      <c r="L99" s="3">
        <f t="shared" si="31"/>
        <v>0</v>
      </c>
      <c r="M99" s="3">
        <f t="shared" si="32"/>
        <v>0</v>
      </c>
      <c r="N99" s="3">
        <f>IF(M99&gt;1,IF(C99&lt;DATE(2025,3,31),((((0*30.4)+M99)-VLOOKUP(((0*30.4)+M99),'TABLA ISR'!$B$5:$E$16,1))*(VLOOKUP(((0*30.4)+M99),'TABLA ISR'!$B$5:$E$16,4)))+(VLOOKUP(((0*30.4)+M99),'TABLA ISR'!$B$5:$E$16,3)),((((E99*30.4)+M99)-VLOOKUP(((E99*30.4)+M99),'TABLA ISR'!$B$5:$E$16,1))*(VLOOKUP(((E99*30.4)+M99),'TABLA ISR'!$B$5:$E$16,4)))+(VLOOKUP(((E99*30.4)+M99),'TABLA ISR'!$B$5:$E$16,3))),0)</f>
        <v>0</v>
      </c>
      <c r="O99" s="3">
        <f>IF(L99&lt;1,0,N99-IF(C99&lt;DATE(2025,3,31),0,((E99*30.4)-VLOOKUP(E99*30.4,'TABLA ISR'!$B$5:$E$16,1))*VLOOKUP(E99*30.4,'TABLA ISR'!$B$5:$E$16,4)+VLOOKUP(E99*30.4,'TABLA ISR'!$B$5:$E$16,3)))</f>
        <v>0</v>
      </c>
      <c r="P99" s="22">
        <f t="shared" si="33"/>
        <v>0</v>
      </c>
      <c r="Q99" s="13">
        <f t="shared" si="34"/>
        <v>0</v>
      </c>
      <c r="T99" s="6"/>
    </row>
    <row r="100" spans="1:20" x14ac:dyDescent="0.25">
      <c r="A100" s="51"/>
      <c r="B100" s="47"/>
      <c r="C100" s="47"/>
      <c r="D100" s="52"/>
      <c r="E100" s="53"/>
      <c r="F100" s="53"/>
      <c r="G100" s="30">
        <f t="shared" si="26"/>
        <v>0</v>
      </c>
      <c r="H100" s="33">
        <f t="shared" si="27"/>
        <v>0</v>
      </c>
      <c r="I100" s="33">
        <f t="shared" si="28"/>
        <v>0</v>
      </c>
      <c r="J100" s="12">
        <f t="shared" si="29"/>
        <v>0</v>
      </c>
      <c r="K100" s="12">
        <f t="shared" si="30"/>
        <v>0</v>
      </c>
      <c r="L100" s="3">
        <f t="shared" si="31"/>
        <v>0</v>
      </c>
      <c r="M100" s="3">
        <f t="shared" si="32"/>
        <v>0</v>
      </c>
      <c r="N100" s="3">
        <f>IF(M100&gt;1,IF(C100&lt;DATE(2025,3,31),((((0*30.4)+M100)-VLOOKUP(((0*30.4)+M100),'TABLA ISR'!$B$5:$E$16,1))*(VLOOKUP(((0*30.4)+M100),'TABLA ISR'!$B$5:$E$16,4)))+(VLOOKUP(((0*30.4)+M100),'TABLA ISR'!$B$5:$E$16,3)),((((E100*30.4)+M100)-VLOOKUP(((E100*30.4)+M100),'TABLA ISR'!$B$5:$E$16,1))*(VLOOKUP(((E100*30.4)+M100),'TABLA ISR'!$B$5:$E$16,4)))+(VLOOKUP(((E100*30.4)+M100),'TABLA ISR'!$B$5:$E$16,3))),0)</f>
        <v>0</v>
      </c>
      <c r="O100" s="3">
        <f>IF(L100&lt;1,0,N100-IF(C100&lt;DATE(2025,3,31),0,((E100*30.4)-VLOOKUP(E100*30.4,'TABLA ISR'!$B$5:$E$16,1))*VLOOKUP(E100*30.4,'TABLA ISR'!$B$5:$E$16,4)+VLOOKUP(E100*30.4,'TABLA ISR'!$B$5:$E$16,3)))</f>
        <v>0</v>
      </c>
      <c r="P100" s="22">
        <f t="shared" si="33"/>
        <v>0</v>
      </c>
      <c r="Q100" s="13">
        <f t="shared" si="34"/>
        <v>0</v>
      </c>
      <c r="T100" s="6"/>
    </row>
    <row r="101" spans="1:20" x14ac:dyDescent="0.25">
      <c r="A101" s="51"/>
      <c r="B101" s="47"/>
      <c r="C101" s="47"/>
      <c r="D101" s="52"/>
      <c r="E101" s="53"/>
      <c r="F101" s="53"/>
      <c r="G101" s="30">
        <f t="shared" si="26"/>
        <v>0</v>
      </c>
      <c r="H101" s="33">
        <f t="shared" si="27"/>
        <v>0</v>
      </c>
      <c r="I101" s="33">
        <f t="shared" si="28"/>
        <v>0</v>
      </c>
      <c r="J101" s="12">
        <f t="shared" si="29"/>
        <v>0</v>
      </c>
      <c r="K101" s="12">
        <f t="shared" si="30"/>
        <v>0</v>
      </c>
      <c r="L101" s="3">
        <f t="shared" si="31"/>
        <v>0</v>
      </c>
      <c r="M101" s="3">
        <f t="shared" si="32"/>
        <v>0</v>
      </c>
      <c r="N101" s="3">
        <f>IF(M101&gt;1,IF(C101&lt;DATE(2025,3,31),((((0*30.4)+M101)-VLOOKUP(((0*30.4)+M101),'TABLA ISR'!$B$5:$E$16,1))*(VLOOKUP(((0*30.4)+M101),'TABLA ISR'!$B$5:$E$16,4)))+(VLOOKUP(((0*30.4)+M101),'TABLA ISR'!$B$5:$E$16,3)),((((E101*30.4)+M101)-VLOOKUP(((E101*30.4)+M101),'TABLA ISR'!$B$5:$E$16,1))*(VLOOKUP(((E101*30.4)+M101),'TABLA ISR'!$B$5:$E$16,4)))+(VLOOKUP(((E101*30.4)+M101),'TABLA ISR'!$B$5:$E$16,3))),0)</f>
        <v>0</v>
      </c>
      <c r="O101" s="3">
        <f>IF(L101&lt;1,0,N101-IF(C101&lt;DATE(2025,3,31),0,((E101*30.4)-VLOOKUP(E101*30.4,'TABLA ISR'!$B$5:$E$16,1))*VLOOKUP(E101*30.4,'TABLA ISR'!$B$5:$E$16,4)+VLOOKUP(E101*30.4,'TABLA ISR'!$B$5:$E$16,3)))</f>
        <v>0</v>
      </c>
      <c r="P101" s="22">
        <f t="shared" si="33"/>
        <v>0</v>
      </c>
      <c r="Q101" s="13">
        <f t="shared" si="34"/>
        <v>0</v>
      </c>
      <c r="T101" s="6"/>
    </row>
    <row r="102" spans="1:20" x14ac:dyDescent="0.25">
      <c r="A102" s="51"/>
      <c r="B102" s="47"/>
      <c r="C102" s="47"/>
      <c r="D102" s="52"/>
      <c r="E102" s="53"/>
      <c r="F102" s="53"/>
      <c r="G102" s="30">
        <f t="shared" si="26"/>
        <v>0</v>
      </c>
      <c r="H102" s="33">
        <f t="shared" si="27"/>
        <v>0</v>
      </c>
      <c r="I102" s="33">
        <f t="shared" si="28"/>
        <v>0</v>
      </c>
      <c r="J102" s="12">
        <f t="shared" si="29"/>
        <v>0</v>
      </c>
      <c r="K102" s="12">
        <f t="shared" si="30"/>
        <v>0</v>
      </c>
      <c r="L102" s="3">
        <f t="shared" si="31"/>
        <v>0</v>
      </c>
      <c r="M102" s="3">
        <f t="shared" si="32"/>
        <v>0</v>
      </c>
      <c r="N102" s="3">
        <f>IF(M102&gt;1,IF(C102&lt;DATE(2025,3,31),((((0*30.4)+M102)-VLOOKUP(((0*30.4)+M102),'TABLA ISR'!$B$5:$E$16,1))*(VLOOKUP(((0*30.4)+M102),'TABLA ISR'!$B$5:$E$16,4)))+(VLOOKUP(((0*30.4)+M102),'TABLA ISR'!$B$5:$E$16,3)),((((E102*30.4)+M102)-VLOOKUP(((E102*30.4)+M102),'TABLA ISR'!$B$5:$E$16,1))*(VLOOKUP(((E102*30.4)+M102),'TABLA ISR'!$B$5:$E$16,4)))+(VLOOKUP(((E102*30.4)+M102),'TABLA ISR'!$B$5:$E$16,3))),0)</f>
        <v>0</v>
      </c>
      <c r="O102" s="3">
        <f>IF(L102&lt;1,0,N102-IF(C102&lt;DATE(2025,3,31),0,((E102*30.4)-VLOOKUP(E102*30.4,'TABLA ISR'!$B$5:$E$16,1))*VLOOKUP(E102*30.4,'TABLA ISR'!$B$5:$E$16,4)+VLOOKUP(E102*30.4,'TABLA ISR'!$B$5:$E$16,3)))</f>
        <v>0</v>
      </c>
      <c r="P102" s="22">
        <f t="shared" si="33"/>
        <v>0</v>
      </c>
      <c r="Q102" s="13">
        <f t="shared" si="34"/>
        <v>0</v>
      </c>
      <c r="T102" s="6"/>
    </row>
    <row r="103" spans="1:20" x14ac:dyDescent="0.25">
      <c r="A103" s="51"/>
      <c r="B103" s="47"/>
      <c r="C103" s="47"/>
      <c r="D103" s="52"/>
      <c r="E103" s="53"/>
      <c r="F103" s="53"/>
      <c r="G103" s="30">
        <f t="shared" si="26"/>
        <v>0</v>
      </c>
      <c r="H103" s="33">
        <f t="shared" si="27"/>
        <v>0</v>
      </c>
      <c r="I103" s="33">
        <f t="shared" si="28"/>
        <v>0</v>
      </c>
      <c r="J103" s="12">
        <f t="shared" si="29"/>
        <v>0</v>
      </c>
      <c r="K103" s="12">
        <f t="shared" si="30"/>
        <v>0</v>
      </c>
      <c r="L103" s="3">
        <f t="shared" si="31"/>
        <v>0</v>
      </c>
      <c r="M103" s="3">
        <f t="shared" si="32"/>
        <v>0</v>
      </c>
      <c r="N103" s="3">
        <f>IF(M103&gt;1,IF(C103&lt;DATE(2025,3,31),((((0*30.4)+M103)-VLOOKUP(((0*30.4)+M103),'TABLA ISR'!$B$5:$E$16,1))*(VLOOKUP(((0*30.4)+M103),'TABLA ISR'!$B$5:$E$16,4)))+(VLOOKUP(((0*30.4)+M103),'TABLA ISR'!$B$5:$E$16,3)),((((E103*30.4)+M103)-VLOOKUP(((E103*30.4)+M103),'TABLA ISR'!$B$5:$E$16,1))*(VLOOKUP(((E103*30.4)+M103),'TABLA ISR'!$B$5:$E$16,4)))+(VLOOKUP(((E103*30.4)+M103),'TABLA ISR'!$B$5:$E$16,3))),0)</f>
        <v>0</v>
      </c>
      <c r="O103" s="3">
        <f>IF(L103&lt;1,0,N103-IF(C103&lt;DATE(2025,3,31),0,((E103*30.4)-VLOOKUP(E103*30.4,'TABLA ISR'!$B$5:$E$16,1))*VLOOKUP(E103*30.4,'TABLA ISR'!$B$5:$E$16,4)+VLOOKUP(E103*30.4,'TABLA ISR'!$B$5:$E$16,3)))</f>
        <v>0</v>
      </c>
      <c r="P103" s="22">
        <f t="shared" si="33"/>
        <v>0</v>
      </c>
      <c r="Q103" s="13">
        <f t="shared" si="34"/>
        <v>0</v>
      </c>
      <c r="T103" s="6"/>
    </row>
    <row r="104" spans="1:20" x14ac:dyDescent="0.25">
      <c r="A104" s="51"/>
      <c r="B104" s="47"/>
      <c r="C104" s="47"/>
      <c r="D104" s="52"/>
      <c r="E104" s="53"/>
      <c r="F104" s="53"/>
      <c r="G104" s="30">
        <f t="shared" si="26"/>
        <v>0</v>
      </c>
      <c r="H104" s="33">
        <f t="shared" si="27"/>
        <v>0</v>
      </c>
      <c r="I104" s="33">
        <f t="shared" si="28"/>
        <v>0</v>
      </c>
      <c r="J104" s="12">
        <f t="shared" si="29"/>
        <v>0</v>
      </c>
      <c r="K104" s="12">
        <f t="shared" si="30"/>
        <v>0</v>
      </c>
      <c r="L104" s="3">
        <f t="shared" si="31"/>
        <v>0</v>
      </c>
      <c r="M104" s="3">
        <f t="shared" si="32"/>
        <v>0</v>
      </c>
      <c r="N104" s="3">
        <f>IF(M104&gt;1,IF(C104&lt;DATE(2025,3,31),((((0*30.4)+M104)-VLOOKUP(((0*30.4)+M104),'TABLA ISR'!$B$5:$E$16,1))*(VLOOKUP(((0*30.4)+M104),'TABLA ISR'!$B$5:$E$16,4)))+(VLOOKUP(((0*30.4)+M104),'TABLA ISR'!$B$5:$E$16,3)),((((E104*30.4)+M104)-VLOOKUP(((E104*30.4)+M104),'TABLA ISR'!$B$5:$E$16,1))*(VLOOKUP(((E104*30.4)+M104),'TABLA ISR'!$B$5:$E$16,4)))+(VLOOKUP(((E104*30.4)+M104),'TABLA ISR'!$B$5:$E$16,3))),0)</f>
        <v>0</v>
      </c>
      <c r="O104" s="3">
        <f>IF(L104&lt;1,0,N104-IF(C104&lt;DATE(2025,3,31),0,((E104*30.4)-VLOOKUP(E104*30.4,'TABLA ISR'!$B$5:$E$16,1))*VLOOKUP(E104*30.4,'TABLA ISR'!$B$5:$E$16,4)+VLOOKUP(E104*30.4,'TABLA ISR'!$B$5:$E$16,3)))</f>
        <v>0</v>
      </c>
      <c r="P104" s="22">
        <f t="shared" si="33"/>
        <v>0</v>
      </c>
      <c r="Q104" s="13">
        <f t="shared" si="34"/>
        <v>0</v>
      </c>
      <c r="T104" s="6"/>
    </row>
    <row r="105" spans="1:20" x14ac:dyDescent="0.25">
      <c r="A105" s="51"/>
      <c r="B105" s="47"/>
      <c r="C105" s="47"/>
      <c r="D105" s="52"/>
      <c r="E105" s="53"/>
      <c r="F105" s="53"/>
      <c r="G105" s="30">
        <f t="shared" si="26"/>
        <v>0</v>
      </c>
      <c r="H105" s="33">
        <f t="shared" si="27"/>
        <v>0</v>
      </c>
      <c r="I105" s="33">
        <f t="shared" si="28"/>
        <v>0</v>
      </c>
      <c r="J105" s="12">
        <f t="shared" si="29"/>
        <v>0</v>
      </c>
      <c r="K105" s="12">
        <f t="shared" si="30"/>
        <v>0</v>
      </c>
      <c r="L105" s="3">
        <f t="shared" si="31"/>
        <v>0</v>
      </c>
      <c r="M105" s="3">
        <f t="shared" si="32"/>
        <v>0</v>
      </c>
      <c r="N105" s="3">
        <f>IF(M105&gt;1,IF(C105&lt;DATE(2025,3,31),((((0*30.4)+M105)-VLOOKUP(((0*30.4)+M105),'TABLA ISR'!$B$5:$E$16,1))*(VLOOKUP(((0*30.4)+M105),'TABLA ISR'!$B$5:$E$16,4)))+(VLOOKUP(((0*30.4)+M105),'TABLA ISR'!$B$5:$E$16,3)),((((E105*30.4)+M105)-VLOOKUP(((E105*30.4)+M105),'TABLA ISR'!$B$5:$E$16,1))*(VLOOKUP(((E105*30.4)+M105),'TABLA ISR'!$B$5:$E$16,4)))+(VLOOKUP(((E105*30.4)+M105),'TABLA ISR'!$B$5:$E$16,3))),0)</f>
        <v>0</v>
      </c>
      <c r="O105" s="3">
        <f>IF(L105&lt;1,0,N105-IF(C105&lt;DATE(2025,3,31),0,((E105*30.4)-VLOOKUP(E105*30.4,'TABLA ISR'!$B$5:$E$16,1))*VLOOKUP(E105*30.4,'TABLA ISR'!$B$5:$E$16,4)+VLOOKUP(E105*30.4,'TABLA ISR'!$B$5:$E$16,3)))</f>
        <v>0</v>
      </c>
      <c r="P105" s="22">
        <f t="shared" si="33"/>
        <v>0</v>
      </c>
      <c r="Q105" s="13">
        <f t="shared" si="34"/>
        <v>0</v>
      </c>
      <c r="T105" s="6"/>
    </row>
    <row r="106" spans="1:20" x14ac:dyDescent="0.25">
      <c r="A106" s="51"/>
      <c r="B106" s="47"/>
      <c r="C106" s="47"/>
      <c r="D106" s="52"/>
      <c r="E106" s="53"/>
      <c r="F106" s="53"/>
      <c r="G106" s="30">
        <f t="shared" si="26"/>
        <v>0</v>
      </c>
      <c r="H106" s="33">
        <f t="shared" si="27"/>
        <v>0</v>
      </c>
      <c r="I106" s="33">
        <f t="shared" si="28"/>
        <v>0</v>
      </c>
      <c r="J106" s="12">
        <f t="shared" si="29"/>
        <v>0</v>
      </c>
      <c r="K106" s="12">
        <f t="shared" si="30"/>
        <v>0</v>
      </c>
      <c r="L106" s="3">
        <f t="shared" si="31"/>
        <v>0</v>
      </c>
      <c r="M106" s="3">
        <f t="shared" si="32"/>
        <v>0</v>
      </c>
      <c r="N106" s="3">
        <f>IF(M106&gt;1,IF(C106&lt;DATE(2025,3,31),((((0*30.4)+M106)-VLOOKUP(((0*30.4)+M106),'TABLA ISR'!$B$5:$E$16,1))*(VLOOKUP(((0*30.4)+M106),'TABLA ISR'!$B$5:$E$16,4)))+(VLOOKUP(((0*30.4)+M106),'TABLA ISR'!$B$5:$E$16,3)),((((E106*30.4)+M106)-VLOOKUP(((E106*30.4)+M106),'TABLA ISR'!$B$5:$E$16,1))*(VLOOKUP(((E106*30.4)+M106),'TABLA ISR'!$B$5:$E$16,4)))+(VLOOKUP(((E106*30.4)+M106),'TABLA ISR'!$B$5:$E$16,3))),0)</f>
        <v>0</v>
      </c>
      <c r="O106" s="3">
        <f>IF(L106&lt;1,0,N106-IF(C106&lt;DATE(2025,3,31),0,((E106*30.4)-VLOOKUP(E106*30.4,'TABLA ISR'!$B$5:$E$16,1))*VLOOKUP(E106*30.4,'TABLA ISR'!$B$5:$E$16,4)+VLOOKUP(E106*30.4,'TABLA ISR'!$B$5:$E$16,3)))</f>
        <v>0</v>
      </c>
      <c r="P106" s="22">
        <f t="shared" si="33"/>
        <v>0</v>
      </c>
      <c r="Q106" s="13">
        <f t="shared" si="34"/>
        <v>0</v>
      </c>
      <c r="T106" s="6"/>
    </row>
    <row r="107" spans="1:20" x14ac:dyDescent="0.25">
      <c r="A107" s="51"/>
      <c r="B107" s="47"/>
      <c r="C107" s="47"/>
      <c r="D107" s="52"/>
      <c r="E107" s="53"/>
      <c r="F107" s="53"/>
      <c r="G107" s="30">
        <f t="shared" si="26"/>
        <v>0</v>
      </c>
      <c r="H107" s="33">
        <f t="shared" si="27"/>
        <v>0</v>
      </c>
      <c r="I107" s="33">
        <f t="shared" si="28"/>
        <v>0</v>
      </c>
      <c r="J107" s="12">
        <f t="shared" si="29"/>
        <v>0</v>
      </c>
      <c r="K107" s="12">
        <f t="shared" si="30"/>
        <v>0</v>
      </c>
      <c r="L107" s="3">
        <f t="shared" si="31"/>
        <v>0</v>
      </c>
      <c r="M107" s="3">
        <f t="shared" si="32"/>
        <v>0</v>
      </c>
      <c r="N107" s="3">
        <f>IF(M107&gt;1,IF(C107&lt;DATE(2025,3,31),((((0*30.4)+M107)-VLOOKUP(((0*30.4)+M107),'TABLA ISR'!$B$5:$E$16,1))*(VLOOKUP(((0*30.4)+M107),'TABLA ISR'!$B$5:$E$16,4)))+(VLOOKUP(((0*30.4)+M107),'TABLA ISR'!$B$5:$E$16,3)),((((E107*30.4)+M107)-VLOOKUP(((E107*30.4)+M107),'TABLA ISR'!$B$5:$E$16,1))*(VLOOKUP(((E107*30.4)+M107),'TABLA ISR'!$B$5:$E$16,4)))+(VLOOKUP(((E107*30.4)+M107),'TABLA ISR'!$B$5:$E$16,3))),0)</f>
        <v>0</v>
      </c>
      <c r="O107" s="3">
        <f>IF(L107&lt;1,0,N107-IF(C107&lt;DATE(2025,3,31),0,((E107*30.4)-VLOOKUP(E107*30.4,'TABLA ISR'!$B$5:$E$16,1))*VLOOKUP(E107*30.4,'TABLA ISR'!$B$5:$E$16,4)+VLOOKUP(E107*30.4,'TABLA ISR'!$B$5:$E$16,3)))</f>
        <v>0</v>
      </c>
      <c r="P107" s="22">
        <f t="shared" si="33"/>
        <v>0</v>
      </c>
      <c r="Q107" s="13">
        <f t="shared" si="34"/>
        <v>0</v>
      </c>
      <c r="T107" s="6"/>
    </row>
    <row r="108" spans="1:20" x14ac:dyDescent="0.25">
      <c r="A108" s="51"/>
      <c r="B108" s="47"/>
      <c r="C108" s="47"/>
      <c r="D108" s="52"/>
      <c r="E108" s="53"/>
      <c r="F108" s="53"/>
      <c r="G108" s="30">
        <f t="shared" si="26"/>
        <v>0</v>
      </c>
      <c r="H108" s="33">
        <f t="shared" si="27"/>
        <v>0</v>
      </c>
      <c r="I108" s="33">
        <f t="shared" si="28"/>
        <v>0</v>
      </c>
      <c r="J108" s="12">
        <f t="shared" si="29"/>
        <v>0</v>
      </c>
      <c r="K108" s="12">
        <f t="shared" si="30"/>
        <v>0</v>
      </c>
      <c r="L108" s="3">
        <f t="shared" si="31"/>
        <v>0</v>
      </c>
      <c r="M108" s="3">
        <f t="shared" si="32"/>
        <v>0</v>
      </c>
      <c r="N108" s="3">
        <f>IF(M108&gt;1,IF(C108&lt;DATE(2025,3,31),((((0*30.4)+M108)-VLOOKUP(((0*30.4)+M108),'TABLA ISR'!$B$5:$E$16,1))*(VLOOKUP(((0*30.4)+M108),'TABLA ISR'!$B$5:$E$16,4)))+(VLOOKUP(((0*30.4)+M108),'TABLA ISR'!$B$5:$E$16,3)),((((E108*30.4)+M108)-VLOOKUP(((E108*30.4)+M108),'TABLA ISR'!$B$5:$E$16,1))*(VLOOKUP(((E108*30.4)+M108),'TABLA ISR'!$B$5:$E$16,4)))+(VLOOKUP(((E108*30.4)+M108),'TABLA ISR'!$B$5:$E$16,3))),0)</f>
        <v>0</v>
      </c>
      <c r="O108" s="3">
        <f>IF(L108&lt;1,0,N108-IF(C108&lt;DATE(2025,3,31),0,((E108*30.4)-VLOOKUP(E108*30.4,'TABLA ISR'!$B$5:$E$16,1))*VLOOKUP(E108*30.4,'TABLA ISR'!$B$5:$E$16,4)+VLOOKUP(E108*30.4,'TABLA ISR'!$B$5:$E$16,3)))</f>
        <v>0</v>
      </c>
      <c r="P108" s="22">
        <f t="shared" si="33"/>
        <v>0</v>
      </c>
      <c r="Q108" s="13">
        <f t="shared" si="34"/>
        <v>0</v>
      </c>
      <c r="T108" s="6"/>
    </row>
    <row r="109" spans="1:20" x14ac:dyDescent="0.25">
      <c r="A109" s="51"/>
      <c r="B109" s="47"/>
      <c r="C109" s="47"/>
      <c r="D109" s="52"/>
      <c r="E109" s="53"/>
      <c r="F109" s="53"/>
      <c r="G109" s="30">
        <f t="shared" si="26"/>
        <v>0</v>
      </c>
      <c r="H109" s="33">
        <f t="shared" si="27"/>
        <v>0</v>
      </c>
      <c r="I109" s="33">
        <f t="shared" si="28"/>
        <v>0</v>
      </c>
      <c r="J109" s="12">
        <f t="shared" si="29"/>
        <v>0</v>
      </c>
      <c r="K109" s="12">
        <f t="shared" si="30"/>
        <v>0</v>
      </c>
      <c r="L109" s="3">
        <f t="shared" si="31"/>
        <v>0</v>
      </c>
      <c r="M109" s="3">
        <f t="shared" si="32"/>
        <v>0</v>
      </c>
      <c r="N109" s="3">
        <f>IF(M109&gt;1,IF(C109&lt;DATE(2025,3,31),((((0*30.4)+M109)-VLOOKUP(((0*30.4)+M109),'TABLA ISR'!$B$5:$E$16,1))*(VLOOKUP(((0*30.4)+M109),'TABLA ISR'!$B$5:$E$16,4)))+(VLOOKUP(((0*30.4)+M109),'TABLA ISR'!$B$5:$E$16,3)),((((E109*30.4)+M109)-VLOOKUP(((E109*30.4)+M109),'TABLA ISR'!$B$5:$E$16,1))*(VLOOKUP(((E109*30.4)+M109),'TABLA ISR'!$B$5:$E$16,4)))+(VLOOKUP(((E109*30.4)+M109),'TABLA ISR'!$B$5:$E$16,3))),0)</f>
        <v>0</v>
      </c>
      <c r="O109" s="3">
        <f>IF(L109&lt;1,0,N109-IF(C109&lt;DATE(2025,3,31),0,((E109*30.4)-VLOOKUP(E109*30.4,'TABLA ISR'!$B$5:$E$16,1))*VLOOKUP(E109*30.4,'TABLA ISR'!$B$5:$E$16,4)+VLOOKUP(E109*30.4,'TABLA ISR'!$B$5:$E$16,3)))</f>
        <v>0</v>
      </c>
      <c r="P109" s="22">
        <f t="shared" si="33"/>
        <v>0</v>
      </c>
      <c r="Q109" s="13">
        <f t="shared" si="34"/>
        <v>0</v>
      </c>
      <c r="T109" s="6"/>
    </row>
    <row r="110" spans="1:20" x14ac:dyDescent="0.25">
      <c r="A110" s="54"/>
      <c r="B110" s="55"/>
      <c r="C110" s="55"/>
      <c r="D110" s="56"/>
      <c r="E110" s="56"/>
      <c r="F110" s="56"/>
      <c r="G110" s="20">
        <f>IF(-(_xlfn.DAYS(IF(B110&gt;DATE(2024,1,1),B110,DATE(2024,1,1)),IF(C110&lt;DATE(2024,12,31),C110,DATE(2024,12,31))+1))&lt;1,0,-(_xlfn.DAYS(IF(B110&gt;DATE(2024,1,1),B110,DATE(2024,1,1)),IF(C110&lt;DATE(2024,12,31),C110,DATE(2024,12,31))+1)))</f>
        <v>0</v>
      </c>
      <c r="H110" s="31">
        <f>($H$3/SUM($G$11:$G$110))*G110</f>
        <v>0</v>
      </c>
      <c r="I110" s="31">
        <f>($H$5/SUM($D$11:$D$110))*D110</f>
        <v>0</v>
      </c>
      <c r="J110" s="14">
        <f t="shared" si="9"/>
        <v>0</v>
      </c>
      <c r="K110" s="14">
        <f>IF(D110&lt;1,0,$D$7*15)</f>
        <v>0</v>
      </c>
      <c r="L110" s="15">
        <f t="shared" si="4"/>
        <v>0</v>
      </c>
      <c r="M110" s="15">
        <f t="shared" si="5"/>
        <v>0</v>
      </c>
      <c r="N110" s="15">
        <f>IF(M110&gt;1,IF(C110&lt;DATE(2025,3,31),((((0*30.4)+M110)-VLOOKUP(((0*30.4)+M110),'TABLA ISR'!$B$5:$E$16,1))*(VLOOKUP(((0*30.4)+M110),'TABLA ISR'!$B$5:$E$16,4)))+(VLOOKUP(((0*30.4)+M110),'TABLA ISR'!$B$5:$E$16,3)),((((E110*30.4)+M110)-VLOOKUP(((E110*30.4)+M110),'TABLA ISR'!$B$5:$E$16,1))*(VLOOKUP(((E110*30.4)+M110),'TABLA ISR'!$B$5:$E$16,4)))+(VLOOKUP(((E110*30.4)+M110),'TABLA ISR'!$B$5:$E$16,3))),0)</f>
        <v>0</v>
      </c>
      <c r="O110" s="15">
        <f>IF(L110&lt;1,0,N110-IF(C110&lt;DATE(2025,3,31),0,((E110*30.4)-VLOOKUP(E110*30.4,'TABLA ISR'!$B$5:$E$16,1))*VLOOKUP(E110*30.4,'TABLA ISR'!$B$5:$E$16,4)+VLOOKUP(E110*30.4,'TABLA ISR'!$B$5:$E$16,3)))</f>
        <v>0</v>
      </c>
      <c r="P110" s="23">
        <f t="shared" si="6"/>
        <v>0</v>
      </c>
      <c r="Q110" s="16">
        <f t="shared" si="7"/>
        <v>0</v>
      </c>
      <c r="S110" s="3"/>
      <c r="T110" s="6"/>
    </row>
    <row r="111" spans="1:20" x14ac:dyDescent="0.25">
      <c r="T111" s="6"/>
    </row>
    <row r="112" spans="1:20" x14ac:dyDescent="0.25">
      <c r="M112" s="3"/>
      <c r="S112" s="3"/>
      <c r="T112" s="6"/>
    </row>
    <row r="113" spans="14:20" x14ac:dyDescent="0.25">
      <c r="N113" s="3"/>
      <c r="O113" s="3"/>
      <c r="P113" s="3"/>
      <c r="T113" s="6"/>
    </row>
    <row r="114" spans="14:20" x14ac:dyDescent="0.25">
      <c r="O114" s="3"/>
      <c r="P114" s="3"/>
      <c r="Q114" s="39"/>
      <c r="S114" s="3"/>
      <c r="T114" s="6"/>
    </row>
    <row r="115" spans="14:20" x14ac:dyDescent="0.25">
      <c r="O115" s="4"/>
      <c r="P115" s="40"/>
    </row>
    <row r="116" spans="14:20" x14ac:dyDescent="0.25">
      <c r="O116" s="38"/>
      <c r="P116" s="3"/>
    </row>
    <row r="117" spans="14:20" x14ac:dyDescent="0.25">
      <c r="O117" s="38"/>
      <c r="P117" s="40"/>
    </row>
    <row r="118" spans="14:20" x14ac:dyDescent="0.25">
      <c r="O118" s="38"/>
      <c r="P118" s="3"/>
    </row>
    <row r="119" spans="14:20" x14ac:dyDescent="0.25">
      <c r="O119" s="3"/>
    </row>
  </sheetData>
  <mergeCells count="8">
    <mergeCell ref="H3:H4"/>
    <mergeCell ref="G5:G6"/>
    <mergeCell ref="H5:H6"/>
    <mergeCell ref="A4:B6"/>
    <mergeCell ref="A7:B7"/>
    <mergeCell ref="C3:C4"/>
    <mergeCell ref="D3:D4"/>
    <mergeCell ref="G3:G4"/>
  </mergeCells>
  <phoneticPr fontId="3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06BD4-6CCC-4D0A-B1A0-C8FBCD4A95C6}">
  <dimension ref="B4:I19"/>
  <sheetViews>
    <sheetView showGridLines="0" workbookViewId="0">
      <selection activeCell="B16" sqref="B16"/>
    </sheetView>
  </sheetViews>
  <sheetFormatPr baseColWidth="10" defaultRowHeight="15" x14ac:dyDescent="0.25"/>
  <cols>
    <col min="2" max="5" width="14.28515625" customWidth="1"/>
    <col min="7" max="7" width="12.5703125" bestFit="1" customWidth="1"/>
    <col min="9" max="9" width="12.5703125" bestFit="1" customWidth="1"/>
  </cols>
  <sheetData>
    <row r="4" spans="2:9" x14ac:dyDescent="0.25">
      <c r="B4" s="73" t="s">
        <v>6</v>
      </c>
      <c r="C4" s="73"/>
      <c r="D4" s="73"/>
      <c r="E4" s="73"/>
    </row>
    <row r="5" spans="2:9" ht="45" x14ac:dyDescent="0.25">
      <c r="B5" s="17" t="s">
        <v>7</v>
      </c>
      <c r="C5" s="17" t="s">
        <v>8</v>
      </c>
      <c r="D5" s="17" t="s">
        <v>9</v>
      </c>
      <c r="E5" s="17" t="s">
        <v>10</v>
      </c>
    </row>
    <row r="6" spans="2:9" x14ac:dyDescent="0.25">
      <c r="B6" s="18">
        <v>0.01</v>
      </c>
      <c r="C6" s="18">
        <v>844.59</v>
      </c>
      <c r="D6" s="18">
        <v>0</v>
      </c>
      <c r="E6" s="19">
        <v>1.9199999999999998E-2</v>
      </c>
    </row>
    <row r="7" spans="2:9" x14ac:dyDescent="0.25">
      <c r="B7" s="18">
        <f>C6+0.01</f>
        <v>844.6</v>
      </c>
      <c r="C7" s="18">
        <v>7168.51</v>
      </c>
      <c r="D7" s="18">
        <v>16.22</v>
      </c>
      <c r="E7" s="19">
        <v>6.4000000000000001E-2</v>
      </c>
    </row>
    <row r="8" spans="2:9" x14ac:dyDescent="0.25">
      <c r="B8" s="18">
        <f>C7+0.01</f>
        <v>7168.52</v>
      </c>
      <c r="C8" s="18">
        <v>12598.02</v>
      </c>
      <c r="D8" s="18">
        <v>420.95</v>
      </c>
      <c r="E8" s="19">
        <v>0.10879999999999999</v>
      </c>
    </row>
    <row r="9" spans="2:9" x14ac:dyDescent="0.25">
      <c r="B9" s="18">
        <f>C8+0.01</f>
        <v>12598.03</v>
      </c>
      <c r="C9" s="18">
        <v>14644.64</v>
      </c>
      <c r="D9" s="18">
        <v>1011.68</v>
      </c>
      <c r="E9" s="19">
        <v>0.16</v>
      </c>
    </row>
    <row r="10" spans="2:9" x14ac:dyDescent="0.25">
      <c r="B10" s="18">
        <f t="shared" ref="B10:B11" si="0">C9+0.01</f>
        <v>14644.65</v>
      </c>
      <c r="C10" s="18">
        <v>17533.64</v>
      </c>
      <c r="D10" s="18">
        <v>1339.14</v>
      </c>
      <c r="E10" s="19">
        <v>0.1792</v>
      </c>
    </row>
    <row r="11" spans="2:9" x14ac:dyDescent="0.25">
      <c r="B11" s="18">
        <f t="shared" si="0"/>
        <v>17533.649999999998</v>
      </c>
      <c r="C11" s="18">
        <v>35362.83</v>
      </c>
      <c r="D11" s="18">
        <v>1856.84</v>
      </c>
      <c r="E11" s="19">
        <v>0.21360000000000001</v>
      </c>
    </row>
    <row r="12" spans="2:9" x14ac:dyDescent="0.25">
      <c r="B12" s="18">
        <f>C11+0.01</f>
        <v>35362.840000000004</v>
      </c>
      <c r="C12" s="18">
        <v>55736.68</v>
      </c>
      <c r="D12" s="18">
        <v>5665.16</v>
      </c>
      <c r="E12" s="19">
        <v>0.23519999999999999</v>
      </c>
    </row>
    <row r="13" spans="2:9" x14ac:dyDescent="0.25">
      <c r="B13" s="18">
        <f t="shared" ref="B13:B14" si="1">C12+0.01</f>
        <v>55736.69</v>
      </c>
      <c r="C13" s="18">
        <v>106410.5</v>
      </c>
      <c r="D13" s="18">
        <v>10457.09</v>
      </c>
      <c r="E13" s="19">
        <v>0.3</v>
      </c>
    </row>
    <row r="14" spans="2:9" x14ac:dyDescent="0.25">
      <c r="B14" s="18">
        <f t="shared" si="1"/>
        <v>106410.51</v>
      </c>
      <c r="C14" s="18">
        <v>141880.66</v>
      </c>
      <c r="D14" s="18">
        <v>25659.23</v>
      </c>
      <c r="E14" s="19">
        <v>0.32</v>
      </c>
    </row>
    <row r="15" spans="2:9" x14ac:dyDescent="0.25">
      <c r="B15" s="18">
        <f>C14+0.01</f>
        <v>141880.67000000001</v>
      </c>
      <c r="C15" s="18">
        <v>425641.99</v>
      </c>
      <c r="D15" s="18">
        <v>37009.69</v>
      </c>
      <c r="E15" s="19">
        <v>0.34</v>
      </c>
      <c r="G15" s="3"/>
      <c r="H15" s="3"/>
      <c r="I15" s="3"/>
    </row>
    <row r="16" spans="2:9" x14ac:dyDescent="0.25">
      <c r="B16" s="18">
        <f t="shared" ref="B16" si="2">C15+0.01</f>
        <v>425642</v>
      </c>
      <c r="C16" s="7">
        <v>9999999999999</v>
      </c>
      <c r="D16" s="18">
        <v>133488.54</v>
      </c>
      <c r="E16" s="19">
        <v>0.35</v>
      </c>
    </row>
    <row r="17" spans="2:5" x14ac:dyDescent="0.25">
      <c r="B17" s="3"/>
      <c r="C17" s="3"/>
      <c r="D17" s="3"/>
      <c r="E17" s="5"/>
    </row>
    <row r="18" spans="2:5" x14ac:dyDescent="0.25">
      <c r="B18" s="2"/>
      <c r="C18" s="2"/>
      <c r="D18" s="2"/>
      <c r="E18" s="4"/>
    </row>
    <row r="19" spans="2:5" x14ac:dyDescent="0.25">
      <c r="B19" s="3"/>
      <c r="C19" s="3"/>
      <c r="D19" s="3"/>
      <c r="E19" s="4"/>
    </row>
  </sheetData>
  <sheetProtection algorithmName="SHA-512" hashValue="3TudTSdnybsEhobG9kco4Uvknbe4MABEMXU/1WwH7dZnArl9Hn7DoAo2AgWrpAalcw/UHDdrq0PvJGNJx2hkTQ==" saltValue="uGPcMtFTKsJm596RCIzmuA==" spinCount="100000" sheet="1" objects="1" scenarios="1"/>
  <mergeCells count="1">
    <mergeCell ref="B4:E4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4AD82-9827-472C-9E04-B2CD08B1B6B1}">
  <sheetPr>
    <tabColor rgb="FF00B0F0"/>
  </sheetPr>
  <dimension ref="A1:F5"/>
  <sheetViews>
    <sheetView workbookViewId="0">
      <selection sqref="A1:E1"/>
    </sheetView>
  </sheetViews>
  <sheetFormatPr baseColWidth="10" defaultRowHeight="15" x14ac:dyDescent="0.25"/>
  <cols>
    <col min="1" max="1" width="16" customWidth="1"/>
    <col min="8" max="8" width="16.42578125" customWidth="1"/>
  </cols>
  <sheetData>
    <row r="1" spans="1:6" ht="52.5" x14ac:dyDescent="0.25">
      <c r="A1" s="74" t="s">
        <v>37</v>
      </c>
      <c r="B1" s="74"/>
      <c r="C1" s="74"/>
      <c r="D1" s="74"/>
      <c r="E1" s="74"/>
    </row>
    <row r="2" spans="1:6" ht="15.75" x14ac:dyDescent="0.25">
      <c r="A2" s="35" t="s">
        <v>38</v>
      </c>
    </row>
    <row r="3" spans="1:6" x14ac:dyDescent="0.25">
      <c r="A3" s="75" t="s">
        <v>39</v>
      </c>
      <c r="B3" s="75"/>
      <c r="C3" s="75"/>
      <c r="D3" s="75"/>
      <c r="E3" s="75"/>
    </row>
    <row r="4" spans="1:6" ht="15.75" x14ac:dyDescent="0.25">
      <c r="A4" s="35" t="s">
        <v>40</v>
      </c>
    </row>
    <row r="5" spans="1:6" x14ac:dyDescent="0.25">
      <c r="A5" s="75" t="s">
        <v>41</v>
      </c>
      <c r="B5" s="75"/>
      <c r="C5" s="75"/>
      <c r="D5" s="75"/>
      <c r="E5" s="75"/>
      <c r="F5" s="75"/>
    </row>
  </sheetData>
  <sheetProtection algorithmName="SHA-512" hashValue="9WCZ+xMndoUIhClw2df7TBfdVX+LVBlwmbWCCF6QW8wN9/8BgpJfqHGrggoHqHfRzS2e0VdyX9sIycK0D6ADNQ==" saltValue="YIzlgXeW2U6pSSDzEU+9Eg==" spinCount="100000" sheet="1" objects="1" scenarios="1"/>
  <mergeCells count="3">
    <mergeCell ref="A1:E1"/>
    <mergeCell ref="A3:E3"/>
    <mergeCell ref="A5:F5"/>
  </mergeCells>
  <hyperlinks>
    <hyperlink ref="A3" r:id="rId1" xr:uid="{A5240AA3-506D-49CA-BDBD-22C7FC50B855}"/>
    <hyperlink ref="A5" r:id="rId2" xr:uid="{06AA0688-3B92-4884-99CE-578224D39E7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RESUMEN</vt:lpstr>
      <vt:lpstr>CÁLCULO PTU</vt:lpstr>
      <vt:lpstr>TABLA ISR</vt:lpstr>
      <vt:lpstr>paquetefiscal@gmail.com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ALARCON DIAZ</dc:creator>
  <cp:lastModifiedBy>MIGUEL ALARCON DIAZ</cp:lastModifiedBy>
  <dcterms:created xsi:type="dcterms:W3CDTF">2024-11-24T01:55:24Z</dcterms:created>
  <dcterms:modified xsi:type="dcterms:W3CDTF">2026-01-27T06:19:05Z</dcterms:modified>
</cp:coreProperties>
</file>